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35" windowHeight="5040" activeTab="3"/>
  </bookViews>
  <sheets>
    <sheet name="ไตรมาสที่ 1" sheetId="1" r:id="rId1"/>
    <sheet name="ไตรมาสที่ 2" sheetId="2" r:id="rId2"/>
    <sheet name="ไตรมาสที่ 3" sheetId="3" r:id="rId3"/>
    <sheet name="ไตรมาสที่ 4" sheetId="4" r:id="rId4"/>
    <sheet name="เงินสำรองจ่าย" sheetId="5" r:id="rId5"/>
    <sheet name="เงินสะสม" sheetId="6" r:id="rId6"/>
    <sheet name="เงินทุนสำรองเงินสะสม" sheetId="7" r:id="rId7"/>
  </sheets>
  <definedNames>
    <definedName name="_xlfn.BAHTTEXT" hidden="1">#NAME?</definedName>
    <definedName name="_xlnm.Print_Titles" localSheetId="6">'เงินทุนสำรองเงินสะสม'!$5:$5</definedName>
    <definedName name="_xlnm.Print_Titles" localSheetId="5">'เงินสะสม'!$5:$5</definedName>
    <definedName name="_xlnm.Print_Titles" localSheetId="4">'เงินสำรองจ่าย'!$6:$6</definedName>
    <definedName name="_xlnm.Print_Titles" localSheetId="0">'ไตรมาสที่ 1'!$4:$5</definedName>
    <definedName name="_xlnm.Print_Titles" localSheetId="1">'ไตรมาสที่ 2'!$4:$5</definedName>
    <definedName name="_xlnm.Print_Titles" localSheetId="2">'ไตรมาสที่ 3'!$4:$5</definedName>
  </definedNames>
  <calcPr fullCalcOnLoad="1"/>
</workbook>
</file>

<file path=xl/sharedStrings.xml><?xml version="1.0" encoding="utf-8"?>
<sst xmlns="http://schemas.openxmlformats.org/spreadsheetml/2006/main" count="1598" uniqueCount="355">
  <si>
    <t>องค์การบริหารส่วนตำบลทรายขาว  อำเภอหัวไทร  จังหวัดนครศรีธรรมราช</t>
  </si>
  <si>
    <t>รหัสบัญชี</t>
  </si>
  <si>
    <t>ด้าน/แผนงาน/งาน</t>
  </si>
  <si>
    <t>งบประมาณที่ตั้งไว้</t>
  </si>
  <si>
    <t>ร้อยละของ</t>
  </si>
  <si>
    <t>งบประมาณ</t>
  </si>
  <si>
    <t>รายจ่าย</t>
  </si>
  <si>
    <t>รวมรายจ่าย</t>
  </si>
  <si>
    <t>การเบิกจ่าย</t>
  </si>
  <si>
    <t>คงเหลือ</t>
  </si>
  <si>
    <t>มีความจำเป็น</t>
  </si>
  <si>
    <t>ต้องใช้อีก</t>
  </si>
  <si>
    <t>หมายเหตุ</t>
  </si>
  <si>
    <t>ด้านบริหารทั่วไป</t>
  </si>
  <si>
    <t>แผนงานบริหารงานทั่วไป</t>
  </si>
  <si>
    <t>งานบริหารงานทั่วไป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</si>
  <si>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</si>
  <si>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</si>
  <si>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</si>
  <si>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  นายกอบต.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</si>
  <si>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</si>
  <si>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</si>
  <si>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</si>
  <si>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</si>
  <si>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ค่าจ้างพนักงานจ้าง</t>
  </si>
  <si>
    <t>เงินเพิ่มต่าง ๆ ของพนักงานจ้าง</t>
  </si>
  <si>
    <t>ค่าตอบแทนผู้ปฎิบัติราชการอันเป็นประโยชน์</t>
  </si>
  <si>
    <t>ค่าตอบแทนการปฎิบัติงานนอกเวลาราชการ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</si>
  <si>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</si>
  <si>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</si>
  <si>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</si>
  <si>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</si>
  <si>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ค่าใช้จ่ายในการเดินทางไปราชการ</t>
  </si>
  <si>
    <t>ค่าใช้จ่ายสำหรับค่าพวงมาลัย ช่อดอกไม้ เป็นต้น</t>
  </si>
  <si>
    <t>โครงการฝึกอบรมจริยธรรม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</si>
  <si>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</si>
  <si>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</si>
  <si>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</si>
  <si>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วัสดุเชื้อเพลิงและหล่อลื่น</t>
  </si>
  <si>
    <t>วัสดุคอมพิวเตอร์</t>
  </si>
  <si>
    <t>ค่าไฟฟ้า</t>
  </si>
  <si>
    <t>ค่าโทรศัพท์</t>
  </si>
  <si>
    <t>ค่าไปรษณีย์</t>
  </si>
  <si>
    <t>ค่าบริการทางด้านโทรคมนาคม</t>
  </si>
  <si>
    <t>เงินอุดหนุนกิจการที่เป็นสาธารณะประโยชน์</t>
  </si>
  <si>
    <t>งานบริหารงานคลัง</t>
  </si>
  <si>
    <t>โครงการจัดทำแผนที่ภาษี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</si>
  <si>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</si>
  <si>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</si>
  <si>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ค่าใช้จ่ายในการดำเนินงานของศูนย์ อปพร.อบต.</t>
  </si>
  <si>
    <t>แผนงานการศึกษา</t>
  </si>
  <si>
    <t>งานระดับก่อนวัยเรียนและประถมศึกษา</t>
  </si>
  <si>
    <t>โครงการงานวันเด็กแห่งชาติ</t>
  </si>
  <si>
    <t>ค่าอาหารเสริม (นม)</t>
  </si>
  <si>
    <t>เงินอุดหนุนส่วนราชการ</t>
  </si>
  <si>
    <t>วัสดุวิทยาศาสตร์หรือการแพทย์</t>
  </si>
  <si>
    <t>แผนงานเคหะและชุมชน</t>
  </si>
  <si>
    <t>งานบริหารทั่วไปเกี่ยวกับเคหะและชุมชน</t>
  </si>
  <si>
    <t>ค่าบำรุงรักษาและปรับปรุงครุภัณฑ์</t>
  </si>
  <si>
    <t>งานไฟฟ้าถนน</t>
  </si>
  <si>
    <t>วัสดุไฟฟ้าและวิทยุ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</si>
  <si>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</si>
  <si>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</si>
  <si>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แผนงานการศาสนาวัฒนธรรมและนันทนาการ</t>
  </si>
  <si>
    <t>งานกีฬาและนันทนาการ</t>
  </si>
  <si>
    <t>โครงการจัดการแข่งขันกีฬาทรายขาวคัพ</t>
  </si>
  <si>
    <t>งานศาสนาวัฒนธรรมท้องถิ่น</t>
  </si>
  <si>
    <t>งานประเพณีลอยกระทง</t>
  </si>
  <si>
    <t>งานวันกตัญญู</t>
  </si>
  <si>
    <t>แผนงานการเกษตร</t>
  </si>
  <si>
    <t>งานส่งเสริมการเกษตร</t>
  </si>
  <si>
    <t>แผนงานงบกลาง</t>
  </si>
  <si>
    <t>งบกลาง</t>
  </si>
  <si>
    <t>เงินสมทบกองทุนประกันสังคม</t>
  </si>
  <si>
    <t>เบี้ยยังชีพผู้ป่วยโรคเอดส์</t>
  </si>
  <si>
    <t>สำรองจ่าย</t>
  </si>
  <si>
    <t>รายจ่ายตามข้อผูกพัน</t>
  </si>
  <si>
    <t>บำเหน็จ/บำนาญ</t>
  </si>
  <si>
    <t>เงินสมทบกองทุนบำเหน็จบำนาญข้าราชการ</t>
  </si>
  <si>
    <t>ส่วนท้องถิ่น</t>
  </si>
  <si>
    <t>(ลงชื่อ)</t>
  </si>
  <si>
    <t>รวม</t>
  </si>
  <si>
    <t>(นางกัลยา   ชุมทอง)</t>
  </si>
  <si>
    <t>ผู้อำนวยการกองคลัง</t>
  </si>
  <si>
    <t>(นางจันทนา   คงเกตุ)</t>
  </si>
  <si>
    <t>เงินค่าตอบแทนสมาชิกสภา  อบต.</t>
  </si>
  <si>
    <t xml:space="preserve">           (นายสุรินทร์    สงหนู)</t>
  </si>
  <si>
    <t>นายกองค์การบริหารส่วนตำบลทรายขาว</t>
  </si>
  <si>
    <t xml:space="preserve">   ปลัดองค์การบริหารส่วนตำบลทรายขาว</t>
  </si>
  <si>
    <t>เอกสารแนบท้าย</t>
  </si>
  <si>
    <t>รายจ่ายงบกลาง  ประเภท เงินสำรองจ่าย</t>
  </si>
  <si>
    <t>รายการ</t>
  </si>
  <si>
    <t>จำนวนเงิน</t>
  </si>
  <si>
    <t>งบประมาณเงินสำรองจ่าย</t>
  </si>
  <si>
    <r>
      <t xml:space="preserve">หัก </t>
    </r>
    <r>
      <rPr>
        <i/>
        <sz val="14"/>
        <rFont val="BrowalliaUPC"/>
        <family val="2"/>
      </rPr>
      <t xml:space="preserve">รายจ่ายตามมติคณะผู้บริหาร </t>
    </r>
    <r>
      <rPr>
        <sz val="14"/>
        <rFont val="BrowalliaUPC"/>
        <family val="2"/>
      </rPr>
      <t xml:space="preserve">  </t>
    </r>
  </si>
  <si>
    <t>ประเภท เงินสะสม</t>
  </si>
  <si>
    <t>หัก จ่ายขาดเงินสะสม</t>
  </si>
  <si>
    <t>บวก เงินสะสมรับระหว่างปี</t>
  </si>
  <si>
    <t>เบี้ยยังชีพคนพิการ</t>
  </si>
  <si>
    <t>ปลัดองค์การบริหารส่วนตำบลทรายขาว</t>
  </si>
  <si>
    <t>(นายสุรินทร์    สงหนู)</t>
  </si>
  <si>
    <t>โครงการจัดการแข่งขันกีฬาทรายขาวเกมส์</t>
  </si>
  <si>
    <t>โครงการ อบต.ยิ้ม</t>
  </si>
  <si>
    <t xml:space="preserve">                                                                                                                  </t>
  </si>
  <si>
    <t>เบี้ยยังชีพผู้สูงอายุ</t>
  </si>
  <si>
    <t>รายจ่ายอื่น</t>
  </si>
  <si>
    <t>โครงการป้องกันและลดอุบัติเหตุทางถนน</t>
  </si>
  <si>
    <t>โครงการสนับสุนนค่าใช้จ่ายการบริหารสถานศึกษา</t>
  </si>
  <si>
    <t>ประเภท เงินสำรองเงินสะสม</t>
  </si>
  <si>
    <t>หัก จ่ายขาดเงินทุนสำรองเงินสะสม</t>
  </si>
  <si>
    <t>บวก เงินทุนสำรองเงินสะสมรับระหว่างปี</t>
  </si>
  <si>
    <t>โครงการประชาคมเพื่อการจัดทำแผนพัฒนาท้องถิ่น</t>
  </si>
  <si>
    <t>ครุภัณฑ์คอมพิวเตอร์ (เครื่องสำรองไฟ)</t>
  </si>
  <si>
    <t>00244</t>
  </si>
  <si>
    <t>งานกำจัดขยะมูลฝอยและสิ่งปฎิกูล</t>
  </si>
  <si>
    <t>โครงการส่งเสริมประเพณีส่งหาบส่งคอน</t>
  </si>
  <si>
    <t>5410100</t>
  </si>
  <si>
    <t>5410300</t>
  </si>
  <si>
    <t>5411600</t>
  </si>
  <si>
    <t>5411800</t>
  </si>
  <si>
    <t>000100</t>
  </si>
  <si>
    <t>000110</t>
  </si>
  <si>
    <t>000111</t>
  </si>
  <si>
    <t>5210100</t>
  </si>
  <si>
    <t>5210200</t>
  </si>
  <si>
    <t>5210300</t>
  </si>
  <si>
    <t>5210500</t>
  </si>
  <si>
    <t>5210600</t>
  </si>
  <si>
    <t>5220100</t>
  </si>
  <si>
    <t>5220300</t>
  </si>
  <si>
    <t>5220400</t>
  </si>
  <si>
    <t>5220600</t>
  </si>
  <si>
    <t>5220700</t>
  </si>
  <si>
    <t>5310100</t>
  </si>
  <si>
    <t>5310300</t>
  </si>
  <si>
    <t>5310400</t>
  </si>
  <si>
    <t>5310500</t>
  </si>
  <si>
    <t>5320100</t>
  </si>
  <si>
    <t>5320200</t>
  </si>
  <si>
    <t>5320300</t>
  </si>
  <si>
    <t>5320400</t>
  </si>
  <si>
    <t>5330100</t>
  </si>
  <si>
    <t>5330300</t>
  </si>
  <si>
    <t>5330800</t>
  </si>
  <si>
    <t>5331400</t>
  </si>
  <si>
    <t>5340100</t>
  </si>
  <si>
    <t>5340300</t>
  </si>
  <si>
    <t>5340400</t>
  </si>
  <si>
    <t>5340500</t>
  </si>
  <si>
    <t>5510100</t>
  </si>
  <si>
    <t>5610200</t>
  </si>
  <si>
    <t>000113</t>
  </si>
  <si>
    <t>5220200</t>
  </si>
  <si>
    <t>000120</t>
  </si>
  <si>
    <t>000123</t>
  </si>
  <si>
    <t>000210</t>
  </si>
  <si>
    <t>000212</t>
  </si>
  <si>
    <t>5330400</t>
  </si>
  <si>
    <t>000240</t>
  </si>
  <si>
    <t>000241</t>
  </si>
  <si>
    <t>5330200</t>
  </si>
  <si>
    <t>0000242</t>
  </si>
  <si>
    <t>5330900</t>
  </si>
  <si>
    <t>5410400</t>
  </si>
  <si>
    <t>5421000</t>
  </si>
  <si>
    <t>5421100</t>
  </si>
  <si>
    <t>000250</t>
  </si>
  <si>
    <t>000252</t>
  </si>
  <si>
    <t>5610400</t>
  </si>
  <si>
    <t>000260</t>
  </si>
  <si>
    <t>000262</t>
  </si>
  <si>
    <t>000263</t>
  </si>
  <si>
    <t>000320</t>
  </si>
  <si>
    <t>000321</t>
  </si>
  <si>
    <t>000410</t>
  </si>
  <si>
    <t>000411</t>
  </si>
  <si>
    <t>5110300</t>
  </si>
  <si>
    <t>5110700</t>
  </si>
  <si>
    <t>5110800</t>
  </si>
  <si>
    <t>5110900</t>
  </si>
  <si>
    <t>5111000</t>
  </si>
  <si>
    <t>5111100</t>
  </si>
  <si>
    <t>000412</t>
  </si>
  <si>
    <t>5120100</t>
  </si>
  <si>
    <t>รายงานแสดงผลการดำเนินงานตามข้อบัญญัติงบประมาณรายจ่าย  ประจำปีงบประมาณ  พ.ศ.  2562</t>
  </si>
  <si>
    <t>ตั้งแต่วันที่  1  ตุลาคม  2561   -   วันที่  31  ธันวาคม  2561</t>
  </si>
  <si>
    <t>ต.ค.61 - ธ.ค.61</t>
  </si>
  <si>
    <t xml:space="preserve">  รายงานผลการดำเนินงาน  ประจำปีงบประมาณ พ.ศ. 2562</t>
  </si>
  <si>
    <t>โครงการจัดการเลือกตั้งนายกอบต.และสมาชิกสภา</t>
  </si>
  <si>
    <t>อบต.ทรายขาว</t>
  </si>
  <si>
    <t>ครุภัณฑ์สำนักงาน  (เก้าอี้ทำงาน สำนักงาน)</t>
  </si>
  <si>
    <t>ครุภัณฑ์สำนักงาน  (โต๊ะทำงาน ขนาด 7 ฟุต)</t>
  </si>
  <si>
    <t>ครุภัณฑ์คอมพิวเตอร์ (เครื่องพิมพ์ชนิดเลเซอร์)</t>
  </si>
  <si>
    <t>ครุภัณฑ์สำนักงาน (ตู้เหล็กเก็บเอกสาร)</t>
  </si>
  <si>
    <t>ครุภัณฑ์สำนักงาน (โต๊ะทำงาน)</t>
  </si>
  <si>
    <t>ครุภัณฑ์คอมพิวเตอร์ (เครื่องพิมพ์)</t>
  </si>
  <si>
    <t>โครงการบริหารจัดการศูนย์ปฎิบัติการร่วมในการ</t>
  </si>
  <si>
    <t>ช่วยเหลือประชาชนขององค์กรปกครองส่วนท้องถิ่น</t>
  </si>
  <si>
    <t>อำเภอหัวไทร</t>
  </si>
  <si>
    <t>เงินอุดหนุนโครงการกิจกรรมเข้าค่ายลูกเสือ รร.ประถม</t>
  </si>
  <si>
    <t>เงินอุดหนุนโครงการส่งเสริมความเป็นเลิศทางวิชาการ</t>
  </si>
  <si>
    <t>เงินอุดหนุนโครงการสนับสนุนอาหารกลางวัน</t>
  </si>
  <si>
    <t>เด็กปฐมวัยและประถมศึกษา</t>
  </si>
  <si>
    <t>แผนงานสาธารณสุข</t>
  </si>
  <si>
    <t>งานบริการสาธารณสุขและงานสาธารณสุขอื่น</t>
  </si>
  <si>
    <t>โครงการสัตว์ปลอดโรค คนปลอดภัย จากโรคพิษสุนัขบ้า</t>
  </si>
  <si>
    <t>ตามพระราชปณิธานศาสตราจารย์ ดร.สมเด็จพระเจ้าลูกเธอ</t>
  </si>
  <si>
    <t>เจ้าฟ้าจุฬาภรณวลัยลักษณ์ อัครราชกุมารี</t>
  </si>
  <si>
    <t>อุดหนุนสำหรับการดำเนินงานตามแนวทางโครงการพระราช</t>
  </si>
  <si>
    <t>ดำริด้านสาธารณสุข</t>
  </si>
  <si>
    <t>ครุภัณฑ์สำนักงาน(ตู้เหล็ก 2 บาน)</t>
  </si>
  <si>
    <t>ครุภัณฑ์สำนักงาน(ตู้เหล็ก 4 ลิ้นชัก)</t>
  </si>
  <si>
    <t>ครุภัณฑ์สำนักงาน(ตู้เหล็ก บานเลื่อน)</t>
  </si>
  <si>
    <t>ครุภัณฑ์การเกษตร(เครื่องสูบน้ำแบบซัมเมิสซิเบิ้ล)</t>
  </si>
  <si>
    <t>ครุภัณฑ์การเกษตร(เครื่องสูบน้ำแบบหอยโข่ง)</t>
  </si>
  <si>
    <t>โครงการขยายเขตไฟฟ้าสาธารณะสายบ้านนางถ่อง</t>
  </si>
  <si>
    <t xml:space="preserve"> - วิทยาลัยการอาชีพ ม.2</t>
  </si>
  <si>
    <t>ครุภัณฑ์ไฟฟ้าและวิทยุ(ชุดโคมไฟสาธารณะ)</t>
  </si>
  <si>
    <t>โครงการขยายเชตไฟฟ้าสาธารณะสายดอนรัก ม.2</t>
  </si>
  <si>
    <t>โครงการติดตั้งหม้อแปลงไฟฟ้าเพื่อรองรับกิจการ</t>
  </si>
  <si>
    <t>ประปา  (วัดอู่แก้ว) ม.9</t>
  </si>
  <si>
    <t>โครงการหมู่บ้านต้นแบบคัดแยกขยะ</t>
  </si>
  <si>
    <t>5302300</t>
  </si>
  <si>
    <t>โครงการป้องกันและแก้ไขปัญหายาเสพติด</t>
  </si>
  <si>
    <t>โครงการส่งเสริมการแข่งขันกีฬาระดับต่าง ๆ</t>
  </si>
  <si>
    <t>งานก่อสร้างโครงสร้างพื้นฐาน</t>
  </si>
  <si>
    <t>วัสดุก่อสร้าง</t>
  </si>
  <si>
    <t>โครงการก่อสร้างหอถังสูง ขนาด 10 ลบ.ม. ม.9</t>
  </si>
  <si>
    <t>โครงการบุกเบิกถนนสายนานายเรือง - ถนนด้วน</t>
  </si>
  <si>
    <t>โครงการปรับปรุงถนนสายนายล่อง - ถนนสาย</t>
  </si>
  <si>
    <t>โครงการปรับปรุงถนนสายบ้านนางพิน - หัวสะพาน</t>
  </si>
  <si>
    <t>โครงการปรับปรุงถนนสายสวนนายเผือน ม.9</t>
  </si>
  <si>
    <t>โครงการปรับปรุงยกระดับถนนบ้านป้าจุก  ม.4</t>
  </si>
  <si>
    <t>โครงการปรับปรุงยกระดับถนนเซี๊ยะเฒ่า   ม.10</t>
  </si>
  <si>
    <t>โครงการปรับปรุงยกระดับถนนสายบ้านนาย</t>
  </si>
  <si>
    <t>โครงการลานกิจกรรม ศพด.โรงเรียนวัดโคกยาง</t>
  </si>
  <si>
    <t>โครงการเจาะบ่อบาดาล  ม.6  ต.ทรายขาว</t>
  </si>
  <si>
    <t>(นานายบุญธรรม จันทร์ทองอ่อน) ม.3 ต.ทรายขาว</t>
  </si>
  <si>
    <t>นายนิคม ไพรัช  ม.4  ต.ทรายขาว</t>
  </si>
  <si>
    <t>บ้านนายบุญมี ม.6  ต.ทรายขาว</t>
  </si>
  <si>
    <t>ประสิทธิ์  ม.7  ต.ทรายขาว</t>
  </si>
  <si>
    <t>ม.7  ต.ทรายขาว</t>
  </si>
  <si>
    <t>เงินสมทบกองทุนเงินทดแทน</t>
  </si>
  <si>
    <t>แผนงานอุตสาหกรรมและการโยธา</t>
  </si>
  <si>
    <t>00310</t>
  </si>
  <si>
    <t>00312</t>
  </si>
  <si>
    <t>5330600</t>
  </si>
  <si>
    <t>5110301</t>
  </si>
  <si>
    <t>เงินช่วยเหลือผู้ประสบวาตภัย</t>
  </si>
  <si>
    <t>เงินช่วยเหลือผู้ประสบวาตภัยในพื้นที่ ม.3</t>
  </si>
  <si>
    <t>ยกมาเงินสะสม  ณ   1  ต.ค. 61</t>
  </si>
  <si>
    <t>5 ต.ค. 61</t>
  </si>
  <si>
    <t>3 ต.ค. 61</t>
  </si>
  <si>
    <t>16 ต.ค. 61</t>
  </si>
  <si>
    <t>จ้างซ่อมแซมถนนสายคลองท่านฝั่งตะวันออก  ม.12</t>
  </si>
  <si>
    <t>จ้างซ่อมแซมถนนสายบ่อมงคล  ม.1</t>
  </si>
  <si>
    <t>จ้างซ่อมแซมถนนสายนายภิรมย์ - นานายปรีดา  ม.3</t>
  </si>
  <si>
    <t>จ้างซ่อมแซมถนนสายท่อม่วง - โคกหมัน (บ้านนายนี) ม.4</t>
  </si>
  <si>
    <t>จ้างซ่อมแซมถนนสายบ้านนายห้วน - บ้านนายสุคนธ์  ม.5</t>
  </si>
  <si>
    <t>จ้างซ่อมแซมถนนสายกิตติพงษ์ - หนองฆ้อ  ม.7</t>
  </si>
  <si>
    <t>14 พ.ย.61</t>
  </si>
  <si>
    <t>จ้างซ่อมแซมถนนสายบ้านนายสวัสดิ์ - ท่อบล็อก  ม.4</t>
  </si>
  <si>
    <t>จ้างซ่อมแซมถนนนานายสวน - ดอนเหม้า  ม.6</t>
  </si>
  <si>
    <t>จ้างซ่อมแซมถนนสายโรงเรียนวัดหัวค่าย - ท่อม่วง  ม.2</t>
  </si>
  <si>
    <t>จ้างซ่อมแซมถนนสายบ้านหนองเตย  ม.6</t>
  </si>
  <si>
    <t>15 พ.ย. 61</t>
  </si>
  <si>
    <t>จ้างซ่อมแซมถนนสายบ้านนายแคล้ว - บ้านนายอำนวย - หนอง</t>
  </si>
  <si>
    <t>เลเมา  ม.4</t>
  </si>
  <si>
    <t>จ้างซ่อมแซมถนนสายบ้านนายสวย - บ้านนางเริ่ม ม.3</t>
  </si>
  <si>
    <t>จ้างซ่อมแซมถนนสายโคกหรั่ง - ดอนโอ่ง  ม.3</t>
  </si>
  <si>
    <t>จ้างซ่อมแซมถนนสาย 408 - บ้านนายรินทร์ - ท่อม่วง  ม.2</t>
  </si>
  <si>
    <t>ยกมาเงินสำรองเงินสะสม  ณ   1  ต.ค. 61</t>
  </si>
  <si>
    <t>รับคืนเงินรับฝากรอคืนจังหวัด(เงินอุดหนุนการศึกษา)</t>
  </si>
  <si>
    <t>26 พ.ย.61</t>
  </si>
  <si>
    <t>13 ธ.ค.61</t>
  </si>
  <si>
    <t>โครงการปรับปรุงยกระดับถนนสายบ้านนายช่อง  ม.8</t>
  </si>
  <si>
    <t>โครงการจ้างปรับปรุงยกระดับถนนสายดอนรัก  ม.2,6</t>
  </si>
  <si>
    <t>โครงการปรับปรุงยกระดับถนนสายบ้านนายเกษม - นายผาด ม.7</t>
  </si>
  <si>
    <t>20 ธ.ค.61</t>
  </si>
  <si>
    <t>โครงการจ้างปรับปรุงถนนสายบ้านนายฤกษ์  ม.4</t>
  </si>
  <si>
    <t>ตั้งแต่วันที่  1  ตุลาคม  2561   -   วันที่  31  มีนาคม  2562</t>
  </si>
  <si>
    <t>ม.ค.62 - มี.ค.62</t>
  </si>
  <si>
    <t>ครุภัณฑ์คอมพิวเตอร์ (เครื่องพิมพ์แบบฉีดหมึกพร้อม</t>
  </si>
  <si>
    <t>ติดตั้งถังหมึกพิมพ์)</t>
  </si>
  <si>
    <t>ครุภัณฑ์สำนักงาน  (เครื่องพิมพ์)</t>
  </si>
  <si>
    <t>ครุภัณฑ์สำนักงาน (เครื่องสำรองไฟ)</t>
  </si>
  <si>
    <t>ครุภัณฑ์คอมพิวเตอร์ (เครื่องพิมพ์แบบฉีดหมึก)</t>
  </si>
  <si>
    <t>5610100</t>
  </si>
  <si>
    <t>ขยายเขตไฟฟ้าพร้อมติดตั้งโคมไฟสาธารณะ สายบ้าน</t>
  </si>
  <si>
    <t>ดอนรัก ม.2 ตทรายขาว</t>
  </si>
  <si>
    <t>นางถ่อง ม.2 ต.ทรายขาว</t>
  </si>
  <si>
    <t>ขยายเขตระบบจำหน่ายแรงสูงและติดตั้งหม้อแปลง</t>
  </si>
  <si>
    <t>ไฟฟ้าให้กับระบบประปาหมู่บ้าน วัดอู่แก้ว ม.9</t>
  </si>
  <si>
    <t>งานวางแผนสถิติและวิชาการ</t>
  </si>
  <si>
    <t>00112</t>
  </si>
  <si>
    <t>เงินช่วยเหลือผู้ประสบภัยพิบัติเหตุวาตภัย</t>
  </si>
  <si>
    <t>ค่าจัดซื้อวัสดุก่อสร้างช่วยเหลือผู้ประสบภัยพิบัติเหตุวาตภัย</t>
  </si>
  <si>
    <t>เงินช่วยเหลือราษฎรกรณีบาดเจ็บจากพายุ(ปาบึก)</t>
  </si>
  <si>
    <t>ค่าจ้างเหมารถแบคโฮในการช่วยเหลือผู้ประสบภัยพายุ (ปาบึก)</t>
  </si>
  <si>
    <t>จ้างเหมารถแทรกเตอร์เพื่อปรับพื้นที่บ้านเรือนเสียหายจากพายุ (ปาบึก)</t>
  </si>
  <si>
    <t>จ้างเหมาเลื่อยไม้ในการช่วยเหลือผู้ประสบวาตภัยในพื้นที่</t>
  </si>
  <si>
    <t>อาหารว่างพร้อมเครื่องดื่มในการจัดเวทีประชาคมแก้ไขปัญหาโรคไข้เลือดออก</t>
  </si>
  <si>
    <t>ค่าซื้อยาและเคมีภัณฑ์เพื่อกำจัดยุงลาย</t>
  </si>
  <si>
    <t>จ้างเหมาฉีดพ่นหมอกควันเพื่อกำจัดยุงลาย</t>
  </si>
  <si>
    <t>ค่าซ่อมยานพาหนะกรณีรถยนต์ได้รับความเสียหายจากพายุโซนร้อน (ปาบึก)</t>
  </si>
  <si>
    <t>ค่าอาหารจัดเลี้ยงเจ้าหน้าที่ของทางราชการและผู้มาให้ความช่วยเหลือผู้ประสบภัย(ปาบึก)</t>
  </si>
  <si>
    <t>ค่าน้ำมันเชื้อเพลิงสำหรับเครื่องยนต์เครื่องฉีดพ่นละอองฝอย  ม.8</t>
  </si>
  <si>
    <t>28 ก.พ.62</t>
  </si>
  <si>
    <t>โครงการจ้างปรับปรุงยกระดับถนนสายข้างหอประชุม ม.11</t>
  </si>
  <si>
    <t>6 มี.ค.62</t>
  </si>
  <si>
    <t>เบี้ยยังชีพคนพิการ (เพิ่มเติม)</t>
  </si>
  <si>
    <t>รับคืนค่าธรรมเนียมศาล</t>
  </si>
  <si>
    <t>31 ม.ค.62</t>
  </si>
  <si>
    <t>ตั้งแต่วันที่  1  ตุลาคม  2561   -   วันที่  30  มิถุนายน  2562</t>
  </si>
  <si>
    <t>เม.ย.62 - มิ.ย.62</t>
  </si>
  <si>
    <t>โครงการก่อสร้างประปาหมู่บ้าน  (เจาะบ่อบาดาล) ม.7</t>
  </si>
  <si>
    <t>เงินช่วยเหลือผู้ประสบภัยไฟป่าในพื้นที่ตำบลทรายขาว</t>
  </si>
  <si>
    <t>จ้างเหมาเครื่องจักบุกเบิกถนนสายบ้านนายหวล - บ้านนางปลอด  ม.1</t>
  </si>
  <si>
    <t>จัดซื้อเครื่องสูบน้ำแบบซัมเมิ้สซิเบิ้ล  พร้อมอุปกรณ์  ม.7</t>
  </si>
  <si>
    <t>จัดซื้อเครื่องสูบน้ำแบบซัมเมิ้สซิเบิ้ล    ม.11</t>
  </si>
  <si>
    <t>ตั้งแต่วันที่  1  ตุลาคม  2561   -   วันที่  30  กันยายน  2562</t>
  </si>
  <si>
    <t>ก.ค.62 - ก.ย.62</t>
  </si>
  <si>
    <t>ตั้งแต่วันที่  1  ตุลาคม  2561 - 30  กันยายน  2562</t>
  </si>
  <si>
    <t>จ้างขยายเขตท่อเมนของระบบประปาหมู่บ้าน  ม.10</t>
  </si>
  <si>
    <t>จัดซื้อเครื่องสูบน้ำแบบซัมเมิ้สซิเบิ้ล    ม.1 (บ้านหนองดี)</t>
  </si>
  <si>
    <t>เงินช่วยเหลือผู้ประสบภัยพิบัติกรณีฉุกเฉิน</t>
  </si>
  <si>
    <t>4 ก.ค.62</t>
  </si>
  <si>
    <t>โครงการจ้างปรับปรุงถนนสายบ้านนายนี  ม.4</t>
  </si>
  <si>
    <t>โครงการจ้างปรับปรุงถนนสายสวนนายภิรมย์ - หน้าปั้มนายหัวแดง</t>
  </si>
  <si>
    <t>โครงการจ้างปรับปรุงถนนสายนายหน่วง - ถนนท่อม่วง ม.2</t>
  </si>
  <si>
    <t>8 ก.ค.62</t>
  </si>
  <si>
    <t>โครงการจ้างปรับปรุงถนนดินลูกรังสายบ้านนายไพรัช - เหมือง</t>
  </si>
  <si>
    <t>นายฤกษ์  ม.4</t>
  </si>
  <si>
    <t>24 ก.ค.62</t>
  </si>
  <si>
    <t>โครงการจ้างซ่อมแซมถนนดินลูกรังบ้านนายประยูร - ถนนด้วน</t>
  </si>
  <si>
    <t>ม.3</t>
  </si>
  <si>
    <t>โครงการจ้างซ่อมแซมถนนสายบ้านนางสี - หนำนายม่วง ม.1</t>
  </si>
  <si>
    <t>26 ก.ค.62</t>
  </si>
  <si>
    <t>โครงการจ้างเหมาซ่อมแซมถนนสายวิชาลัย - บ้านนายสมพงค์</t>
  </si>
  <si>
    <t>ม.6</t>
  </si>
  <si>
    <t>โครงการจ้างเหมาซ่อมแซมถนนสายสวนครูเล็ก  ม.2</t>
  </si>
  <si>
    <t>31 ก.ค.62</t>
  </si>
  <si>
    <t>โครงการจ้างปรับปรุงถนนหินคลุกสายปราณี  ม.8 - เขต ต.หัวไทร</t>
  </si>
  <si>
    <t>19 ส.ค.62</t>
  </si>
  <si>
    <t>โครงการจ้างปรับปรุงถนนสายบ้านนางเริ่ม  ม.3</t>
  </si>
  <si>
    <t>ยอดเงินสะสมคงเหลือ  ณ  วันที่   30    กันยายน  2562</t>
  </si>
  <si>
    <t>ยอดเงินสะสมคงเหลือ  ณ  วันที่   30   กันยายน  2562</t>
  </si>
  <si>
    <t>โครงการจ้างเหมาซ่อมแซมท่อเมนของระบบประปาหมู่บ้าน  ม.3 (บ้านไทรงด)</t>
  </si>
  <si>
    <t>ยอดเงินคงเหลือ  ณ  วันที่  30  กันยายน  2562</t>
  </si>
  <si>
    <t>6 ก.ย.62</t>
  </si>
  <si>
    <t>โครงการจ้างปรับปรุงถนนสายชายพรุ - บ้านนายจรัญ  ม.6</t>
  </si>
  <si>
    <t>โครงการจ้างปรับปรุงถนนสายบ้านนายสั้ว - คลองชลประทาน</t>
  </si>
  <si>
    <t>สาย 1 ม.8</t>
  </si>
  <si>
    <t>17 ก.ย. 62</t>
  </si>
  <si>
    <t>โครงการจ้างปรับปรุงถนนสายห้วยน้ำเย็น - นายเกษม ม.7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</si>
</sst>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 mmm\ yy"/>
    <numFmt numFmtId="177" formatCode="[$-107041E]d\ mmm\ yy;@"/>
    <numFmt numFmtId="178" formatCode="[$-D07041E]d\ mmm\ yy;@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Browallia New"/>
      <family val="2"/>
    </font>
    <font>
      <b/>
      <sz val="16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6"/>
      <name val="BrowalliaUPC"/>
      <family val="2"/>
    </font>
    <font>
      <b/>
      <sz val="16"/>
      <name val="AngsanaUPC"/>
      <family val="1"/>
    </font>
    <font>
      <sz val="14"/>
      <name val="Cordia New"/>
      <family val="2"/>
    </font>
    <font>
      <b/>
      <i/>
      <u val="single"/>
      <sz val="14"/>
      <name val="BrowalliaUPC"/>
      <family val="2"/>
    </font>
    <font>
      <i/>
      <sz val="14"/>
      <name val="BrowalliaUPC"/>
      <family val="2"/>
    </font>
    <font>
      <sz val="12"/>
      <name val="BrowalliaUPC"/>
      <family val="2"/>
    </font>
    <font>
      <b/>
      <sz val="14"/>
      <name val="BrowalliaUPC"/>
      <family val="2"/>
    </font>
    <font>
      <sz val="14"/>
      <color indexed="9"/>
      <name val="BrowalliaUPC"/>
      <family val="2"/>
    </font>
    <font>
      <sz val="14"/>
      <color indexed="10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Angsana New"/>
      <family val="1"/>
    </font>
    <font>
      <b/>
      <sz val="12"/>
      <name val="Angsana New"/>
      <family val="1"/>
    </font>
    <font>
      <sz val="12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FF0000"/>
      <name val="BrowalliaUPC"/>
      <family val="2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171" fontId="62" fillId="0" borderId="0" xfId="33" applyFont="1" applyAlignment="1">
      <alignment/>
    </xf>
    <xf numFmtId="0" fontId="62" fillId="0" borderId="0" xfId="0" applyFont="1" applyFill="1" applyAlignment="1">
      <alignment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0" xfId="0" applyFont="1" applyBorder="1" applyAlignment="1">
      <alignment/>
    </xf>
    <xf numFmtId="171" fontId="62" fillId="0" borderId="10" xfId="33" applyFont="1" applyBorder="1" applyAlignment="1">
      <alignment/>
    </xf>
    <xf numFmtId="0" fontId="62" fillId="0" borderId="12" xfId="0" applyFont="1" applyBorder="1" applyAlignment="1">
      <alignment/>
    </xf>
    <xf numFmtId="171" fontId="62" fillId="0" borderId="12" xfId="33" applyFont="1" applyBorder="1" applyAlignment="1">
      <alignment/>
    </xf>
    <xf numFmtId="0" fontId="62" fillId="0" borderId="12" xfId="0" applyFont="1" applyFill="1" applyBorder="1" applyAlignment="1">
      <alignment/>
    </xf>
    <xf numFmtId="171" fontId="62" fillId="0" borderId="12" xfId="33" applyFont="1" applyFill="1" applyBorder="1" applyAlignment="1">
      <alignment/>
    </xf>
    <xf numFmtId="171" fontId="62" fillId="0" borderId="12" xfId="0" applyNumberFormat="1" applyFont="1" applyBorder="1" applyAlignment="1">
      <alignment/>
    </xf>
    <xf numFmtId="0" fontId="63" fillId="0" borderId="10" xfId="0" applyFont="1" applyBorder="1" applyAlignment="1">
      <alignment/>
    </xf>
    <xf numFmtId="171" fontId="63" fillId="0" borderId="10" xfId="33" applyFont="1" applyBorder="1" applyAlignment="1">
      <alignment/>
    </xf>
    <xf numFmtId="0" fontId="63" fillId="0" borderId="12" xfId="0" applyFont="1" applyBorder="1" applyAlignment="1">
      <alignment/>
    </xf>
    <xf numFmtId="171" fontId="63" fillId="0" borderId="12" xfId="33" applyFont="1" applyBorder="1" applyAlignment="1">
      <alignment/>
    </xf>
    <xf numFmtId="0" fontId="63" fillId="33" borderId="12" xfId="0" applyFont="1" applyFill="1" applyBorder="1" applyAlignment="1">
      <alignment/>
    </xf>
    <xf numFmtId="171" fontId="63" fillId="33" borderId="12" xfId="33" applyFont="1" applyFill="1" applyBorder="1" applyAlignment="1">
      <alignment/>
    </xf>
    <xf numFmtId="0" fontId="63" fillId="2" borderId="12" xfId="0" applyFont="1" applyFill="1" applyBorder="1" applyAlignment="1">
      <alignment/>
    </xf>
    <xf numFmtId="171" fontId="63" fillId="2" borderId="12" xfId="33" applyFont="1" applyFill="1" applyBorder="1" applyAlignment="1">
      <alignment/>
    </xf>
    <xf numFmtId="0" fontId="62" fillId="0" borderId="0" xfId="0" applyFont="1" applyBorder="1" applyAlignment="1">
      <alignment/>
    </xf>
    <xf numFmtId="171" fontId="63" fillId="0" borderId="0" xfId="33" applyFont="1" applyBorder="1" applyAlignment="1">
      <alignment/>
    </xf>
    <xf numFmtId="171" fontId="63" fillId="0" borderId="0" xfId="0" applyNumberFormat="1" applyFont="1" applyBorder="1" applyAlignment="1">
      <alignment/>
    </xf>
    <xf numFmtId="171" fontId="62" fillId="0" borderId="0" xfId="33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171" fontId="2" fillId="0" borderId="0" xfId="33" applyFont="1" applyAlignment="1">
      <alignment horizontal="left"/>
    </xf>
    <xf numFmtId="171" fontId="2" fillId="0" borderId="0" xfId="33" applyFont="1" applyAlignment="1">
      <alignment/>
    </xf>
    <xf numFmtId="171" fontId="2" fillId="0" borderId="0" xfId="33" applyFont="1" applyAlignment="1">
      <alignment horizontal="left" indent="2"/>
    </xf>
    <xf numFmtId="0" fontId="2" fillId="0" borderId="0" xfId="0" applyFont="1" applyAlignment="1">
      <alignment/>
    </xf>
    <xf numFmtId="171" fontId="2" fillId="0" borderId="0" xfId="33" applyFont="1" applyAlignment="1">
      <alignment/>
    </xf>
    <xf numFmtId="0" fontId="62" fillId="0" borderId="13" xfId="0" applyFont="1" applyBorder="1" applyAlignment="1">
      <alignment/>
    </xf>
    <xf numFmtId="171" fontId="62" fillId="0" borderId="13" xfId="33" applyFont="1" applyBorder="1" applyAlignment="1">
      <alignment/>
    </xf>
    <xf numFmtId="171" fontId="63" fillId="0" borderId="14" xfId="33" applyFont="1" applyBorder="1" applyAlignment="1">
      <alignment/>
    </xf>
    <xf numFmtId="171" fontId="63" fillId="0" borderId="14" xfId="0" applyNumberFormat="1" applyFont="1" applyBorder="1" applyAlignment="1">
      <alignment/>
    </xf>
    <xf numFmtId="49" fontId="62" fillId="0" borderId="0" xfId="0" applyNumberFormat="1" applyFont="1" applyAlignment="1">
      <alignment horizontal="center"/>
    </xf>
    <xf numFmtId="0" fontId="63" fillId="0" borderId="14" xfId="0" applyFont="1" applyBorder="1" applyAlignment="1">
      <alignment/>
    </xf>
    <xf numFmtId="49" fontId="63" fillId="0" borderId="10" xfId="0" applyNumberFormat="1" applyFont="1" applyBorder="1" applyAlignment="1">
      <alignment horizontal="center"/>
    </xf>
    <xf numFmtId="49" fontId="63" fillId="0" borderId="12" xfId="0" applyNumberFormat="1" applyFont="1" applyBorder="1" applyAlignment="1">
      <alignment horizontal="center"/>
    </xf>
    <xf numFmtId="49" fontId="63" fillId="33" borderId="12" xfId="0" applyNumberFormat="1" applyFont="1" applyFill="1" applyBorder="1" applyAlignment="1">
      <alignment horizontal="center"/>
    </xf>
    <xf numFmtId="49" fontId="62" fillId="0" borderId="12" xfId="0" applyNumberFormat="1" applyFont="1" applyBorder="1" applyAlignment="1">
      <alignment horizontal="center"/>
    </xf>
    <xf numFmtId="49" fontId="63" fillId="2" borderId="12" xfId="0" applyNumberFormat="1" applyFont="1" applyFill="1" applyBorder="1" applyAlignment="1">
      <alignment horizontal="center"/>
    </xf>
    <xf numFmtId="49" fontId="62" fillId="0" borderId="13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71" fontId="11" fillId="0" borderId="18" xfId="33" applyFont="1" applyBorder="1" applyAlignment="1">
      <alignment/>
    </xf>
    <xf numFmtId="49" fontId="5" fillId="0" borderId="19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vertical="top" wrapText="1"/>
    </xf>
    <xf numFmtId="171" fontId="5" fillId="0" borderId="18" xfId="33" applyFont="1" applyBorder="1" applyAlignment="1">
      <alignment wrapText="1"/>
    </xf>
    <xf numFmtId="171" fontId="11" fillId="0" borderId="18" xfId="33" applyFont="1" applyBorder="1" applyAlignment="1">
      <alignment wrapText="1"/>
    </xf>
    <xf numFmtId="49" fontId="5" fillId="0" borderId="0" xfId="0" applyNumberFormat="1" applyFont="1" applyBorder="1" applyAlignment="1">
      <alignment vertical="top"/>
    </xf>
    <xf numFmtId="171" fontId="4" fillId="0" borderId="0" xfId="0" applyNumberFormat="1" applyFont="1" applyBorder="1" applyAlignment="1">
      <alignment/>
    </xf>
    <xf numFmtId="49" fontId="5" fillId="34" borderId="21" xfId="0" applyNumberFormat="1" applyFont="1" applyFill="1" applyBorder="1" applyAlignment="1">
      <alignment vertical="top" wrapText="1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22" xfId="0" applyNumberFormat="1" applyFont="1" applyFill="1" applyBorder="1" applyAlignment="1">
      <alignment vertical="top" wrapText="1"/>
    </xf>
    <xf numFmtId="171" fontId="5" fillId="0" borderId="0" xfId="0" applyNumberFormat="1" applyFont="1" applyBorder="1" applyAlignment="1">
      <alignment/>
    </xf>
    <xf numFmtId="0" fontId="5" fillId="34" borderId="23" xfId="0" applyFont="1" applyFill="1" applyBorder="1" applyAlignment="1">
      <alignment/>
    </xf>
    <xf numFmtId="49" fontId="5" fillId="34" borderId="24" xfId="0" applyNumberFormat="1" applyFont="1" applyFill="1" applyBorder="1" applyAlignment="1">
      <alignment vertical="top" wrapText="1"/>
    </xf>
    <xf numFmtId="0" fontId="10" fillId="34" borderId="24" xfId="33" applyNumberFormat="1" applyFont="1" applyFill="1" applyBorder="1" applyAlignment="1">
      <alignment horizontal="center" wrapText="1"/>
    </xf>
    <xf numFmtId="49" fontId="11" fillId="34" borderId="25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indent="1"/>
    </xf>
    <xf numFmtId="49" fontId="5" fillId="0" borderId="0" xfId="0" applyNumberFormat="1" applyFont="1" applyBorder="1" applyAlignment="1">
      <alignment horizontal="left" vertical="top" indent="4"/>
    </xf>
    <xf numFmtId="0" fontId="5" fillId="0" borderId="0" xfId="0" applyFont="1" applyBorder="1" applyAlignment="1">
      <alignment horizontal="left" vertical="top" indent="6"/>
    </xf>
    <xf numFmtId="171" fontId="5" fillId="0" borderId="0" xfId="33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26" xfId="0" applyFont="1" applyBorder="1" applyAlignment="1">
      <alignment/>
    </xf>
    <xf numFmtId="0" fontId="0" fillId="0" borderId="10" xfId="0" applyBorder="1" applyAlignment="1">
      <alignment vertical="top"/>
    </xf>
    <xf numFmtId="171" fontId="12" fillId="0" borderId="10" xfId="33" applyFont="1" applyBorder="1" applyAlignment="1">
      <alignment/>
    </xf>
    <xf numFmtId="0" fontId="0" fillId="0" borderId="18" xfId="0" applyBorder="1" applyAlignment="1">
      <alignment vertical="top"/>
    </xf>
    <xf numFmtId="171" fontId="12" fillId="0" borderId="18" xfId="33" applyFont="1" applyBorder="1" applyAlignment="1">
      <alignment/>
    </xf>
    <xf numFmtId="171" fontId="5" fillId="0" borderId="18" xfId="33" applyFont="1" applyBorder="1" applyAlignment="1">
      <alignment/>
    </xf>
    <xf numFmtId="171" fontId="5" fillId="0" borderId="20" xfId="33" applyFont="1" applyBorder="1" applyAlignment="1">
      <alignment/>
    </xf>
    <xf numFmtId="0" fontId="5" fillId="35" borderId="23" xfId="0" applyFont="1" applyFill="1" applyBorder="1" applyAlignment="1">
      <alignment/>
    </xf>
    <xf numFmtId="49" fontId="5" fillId="0" borderId="24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171" fontId="5" fillId="0" borderId="25" xfId="33" applyFont="1" applyBorder="1" applyAlignment="1">
      <alignment/>
    </xf>
    <xf numFmtId="171" fontId="12" fillId="0" borderId="11" xfId="33" applyFont="1" applyBorder="1" applyAlignment="1">
      <alignment/>
    </xf>
    <xf numFmtId="0" fontId="13" fillId="35" borderId="23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71" fontId="12" fillId="0" borderId="27" xfId="33" applyFont="1" applyFill="1" applyBorder="1" applyAlignment="1">
      <alignment wrapText="1"/>
    </xf>
    <xf numFmtId="171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wrapText="1"/>
    </xf>
    <xf numFmtId="0" fontId="10" fillId="0" borderId="0" xfId="33" applyNumberFormat="1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49" fontId="9" fillId="0" borderId="19" xfId="0" applyNumberFormat="1" applyFont="1" applyBorder="1" applyAlignment="1">
      <alignment horizontal="left" vertical="top"/>
    </xf>
    <xf numFmtId="49" fontId="5" fillId="0" borderId="20" xfId="0" applyNumberFormat="1" applyFont="1" applyBorder="1" applyAlignment="1">
      <alignment horizontal="left" vertical="top"/>
    </xf>
    <xf numFmtId="0" fontId="14" fillId="0" borderId="0" xfId="0" applyFont="1" applyBorder="1" applyAlignment="1">
      <alignment/>
    </xf>
    <xf numFmtId="49" fontId="5" fillId="0" borderId="19" xfId="0" applyNumberFormat="1" applyFont="1" applyBorder="1" applyAlignment="1">
      <alignment horizontal="left" vertical="top"/>
    </xf>
    <xf numFmtId="171" fontId="64" fillId="0" borderId="18" xfId="33" applyFont="1" applyBorder="1" applyAlignment="1">
      <alignment vertical="top"/>
    </xf>
    <xf numFmtId="171" fontId="14" fillId="0" borderId="0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 vertical="top"/>
    </xf>
    <xf numFmtId="176" fontId="5" fillId="0" borderId="29" xfId="0" applyNumberFormat="1" applyFont="1" applyBorder="1" applyAlignment="1">
      <alignment horizontal="center" vertical="top" wrapText="1"/>
    </xf>
    <xf numFmtId="49" fontId="5" fillId="0" borderId="30" xfId="0" applyNumberFormat="1" applyFont="1" applyBorder="1" applyAlignment="1">
      <alignment vertical="top" wrapText="1"/>
    </xf>
    <xf numFmtId="171" fontId="5" fillId="0" borderId="30" xfId="33" applyFont="1" applyBorder="1" applyAlignment="1">
      <alignment/>
    </xf>
    <xf numFmtId="171" fontId="12" fillId="0" borderId="31" xfId="33" applyFont="1" applyBorder="1" applyAlignment="1">
      <alignment/>
    </xf>
    <xf numFmtId="49" fontId="5" fillId="0" borderId="32" xfId="0" applyNumberFormat="1" applyFont="1" applyBorder="1" applyAlignment="1">
      <alignment horizontal="center" vertical="top"/>
    </xf>
    <xf numFmtId="176" fontId="5" fillId="0" borderId="33" xfId="0" applyNumberFormat="1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vertical="top" wrapText="1"/>
    </xf>
    <xf numFmtId="171" fontId="5" fillId="0" borderId="34" xfId="33" applyFont="1" applyBorder="1" applyAlignment="1">
      <alignment/>
    </xf>
    <xf numFmtId="171" fontId="12" fillId="0" borderId="12" xfId="33" applyFont="1" applyBorder="1" applyAlignment="1">
      <alignment/>
    </xf>
    <xf numFmtId="49" fontId="5" fillId="0" borderId="34" xfId="0" applyNumberFormat="1" applyFont="1" applyBorder="1" applyAlignment="1">
      <alignment horizontal="left" vertical="top"/>
    </xf>
    <xf numFmtId="171" fontId="64" fillId="0" borderId="12" xfId="33" applyFont="1" applyBorder="1" applyAlignment="1">
      <alignment vertical="top"/>
    </xf>
    <xf numFmtId="171" fontId="5" fillId="0" borderId="12" xfId="33" applyFont="1" applyBorder="1" applyAlignment="1">
      <alignment/>
    </xf>
    <xf numFmtId="0" fontId="2" fillId="0" borderId="0" xfId="0" applyFont="1" applyFill="1" applyAlignment="1">
      <alignment horizontal="right" wrapText="1"/>
    </xf>
    <xf numFmtId="171" fontId="2" fillId="0" borderId="0" xfId="33" applyFont="1" applyFill="1" applyAlignment="1">
      <alignment/>
    </xf>
    <xf numFmtId="171" fontId="15" fillId="0" borderId="10" xfId="33" applyFont="1" applyFill="1" applyBorder="1" applyAlignment="1">
      <alignment horizontal="center"/>
    </xf>
    <xf numFmtId="171" fontId="15" fillId="0" borderId="11" xfId="33" applyFont="1" applyFill="1" applyBorder="1" applyAlignment="1">
      <alignment horizontal="center"/>
    </xf>
    <xf numFmtId="171" fontId="15" fillId="0" borderId="10" xfId="33" applyFont="1" applyFill="1" applyBorder="1" applyAlignment="1">
      <alignment/>
    </xf>
    <xf numFmtId="171" fontId="15" fillId="0" borderId="12" xfId="33" applyFont="1" applyFill="1" applyBorder="1" applyAlignment="1">
      <alignment/>
    </xf>
    <xf numFmtId="171" fontId="15" fillId="0" borderId="13" xfId="33" applyFont="1" applyFill="1" applyBorder="1" applyAlignment="1">
      <alignment/>
    </xf>
    <xf numFmtId="171" fontId="16" fillId="0" borderId="14" xfId="33" applyFont="1" applyFill="1" applyBorder="1" applyAlignment="1">
      <alignment/>
    </xf>
    <xf numFmtId="171" fontId="15" fillId="0" borderId="0" xfId="33" applyFont="1" applyFill="1" applyBorder="1" applyAlignment="1">
      <alignment/>
    </xf>
    <xf numFmtId="171" fontId="15" fillId="0" borderId="0" xfId="33" applyFont="1" applyFill="1" applyAlignment="1">
      <alignment/>
    </xf>
    <xf numFmtId="171" fontId="6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/>
    </xf>
    <xf numFmtId="177" fontId="5" fillId="0" borderId="33" xfId="0" applyNumberFormat="1" applyFont="1" applyBorder="1" applyAlignment="1">
      <alignment horizontal="center" vertical="top"/>
    </xf>
    <xf numFmtId="171" fontId="64" fillId="0" borderId="34" xfId="33" applyFont="1" applyBorder="1" applyAlignment="1">
      <alignment vertical="top"/>
    </xf>
    <xf numFmtId="49" fontId="5" fillId="0" borderId="23" xfId="0" applyNumberFormat="1" applyFont="1" applyBorder="1" applyAlignment="1">
      <alignment horizontal="center" vertical="top"/>
    </xf>
    <xf numFmtId="171" fontId="5" fillId="0" borderId="11" xfId="33" applyFont="1" applyBorder="1" applyAlignment="1">
      <alignment wrapText="1"/>
    </xf>
    <xf numFmtId="171" fontId="11" fillId="0" borderId="11" xfId="33" applyFont="1" applyBorder="1" applyAlignment="1">
      <alignment wrapText="1"/>
    </xf>
    <xf numFmtId="49" fontId="62" fillId="0" borderId="12" xfId="0" applyNumberFormat="1" applyFont="1" applyFill="1" applyBorder="1" applyAlignment="1">
      <alignment horizontal="center"/>
    </xf>
    <xf numFmtId="0" fontId="66" fillId="0" borderId="12" xfId="0" applyFont="1" applyBorder="1" applyAlignment="1">
      <alignment/>
    </xf>
    <xf numFmtId="171" fontId="3" fillId="0" borderId="18" xfId="33" applyFont="1" applyBorder="1" applyAlignment="1">
      <alignment wrapText="1"/>
    </xf>
    <xf numFmtId="171" fontId="17" fillId="34" borderId="14" xfId="33" applyFont="1" applyFill="1" applyBorder="1" applyAlignment="1">
      <alignment wrapText="1"/>
    </xf>
    <xf numFmtId="171" fontId="18" fillId="0" borderId="0" xfId="33" applyFont="1" applyAlignment="1">
      <alignment/>
    </xf>
    <xf numFmtId="176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/>
    </xf>
    <xf numFmtId="0" fontId="7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/>
    </xf>
    <xf numFmtId="0" fontId="8" fillId="0" borderId="35" xfId="0" applyFont="1" applyBorder="1" applyAlignment="1">
      <alignment vertical="top"/>
    </xf>
    <xf numFmtId="49" fontId="9" fillId="0" borderId="12" xfId="0" applyNumberFormat="1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33" xfId="0" applyFont="1" applyBorder="1" applyAlignment="1">
      <alignment/>
    </xf>
    <xf numFmtId="171" fontId="5" fillId="0" borderId="12" xfId="33" applyFont="1" applyBorder="1" applyAlignment="1">
      <alignment vertical="top"/>
    </xf>
    <xf numFmtId="171" fontId="5" fillId="0" borderId="12" xfId="33" applyFont="1" applyBorder="1" applyAlignment="1">
      <alignment wrapText="1"/>
    </xf>
    <xf numFmtId="49" fontId="5" fillId="0" borderId="33" xfId="0" applyNumberFormat="1" applyFont="1" applyBorder="1" applyAlignment="1">
      <alignment vertical="top" wrapText="1"/>
    </xf>
    <xf numFmtId="171" fontId="12" fillId="0" borderId="35" xfId="33" applyFont="1" applyBorder="1" applyAlignment="1">
      <alignment/>
    </xf>
    <xf numFmtId="171" fontId="5" fillId="0" borderId="31" xfId="33" applyFont="1" applyBorder="1" applyAlignment="1">
      <alignment/>
    </xf>
    <xf numFmtId="49" fontId="62" fillId="8" borderId="12" xfId="0" applyNumberFormat="1" applyFont="1" applyFill="1" applyBorder="1" applyAlignment="1">
      <alignment horizontal="center"/>
    </xf>
    <xf numFmtId="0" fontId="62" fillId="8" borderId="12" xfId="0" applyFont="1" applyFill="1" applyBorder="1" applyAlignment="1">
      <alignment/>
    </xf>
    <xf numFmtId="171" fontId="62" fillId="8" borderId="12" xfId="33" applyFont="1" applyFill="1" applyBorder="1" applyAlignment="1">
      <alignment/>
    </xf>
    <xf numFmtId="171" fontId="18" fillId="0" borderId="19" xfId="33" applyFont="1" applyBorder="1" applyAlignment="1">
      <alignment/>
    </xf>
    <xf numFmtId="171" fontId="19" fillId="0" borderId="10" xfId="33" applyFont="1" applyBorder="1" applyAlignment="1">
      <alignment/>
    </xf>
    <xf numFmtId="0" fontId="10" fillId="0" borderId="19" xfId="33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49" fontId="62" fillId="2" borderId="12" xfId="0" applyNumberFormat="1" applyFont="1" applyFill="1" applyBorder="1" applyAlignment="1">
      <alignment horizontal="center"/>
    </xf>
    <xf numFmtId="171" fontId="62" fillId="2" borderId="12" xfId="33" applyFont="1" applyFill="1" applyBorder="1" applyAlignment="1">
      <alignment/>
    </xf>
    <xf numFmtId="49" fontId="62" fillId="0" borderId="0" xfId="0" applyNumberFormat="1" applyFont="1" applyAlignment="1">
      <alignment horizontal="center"/>
    </xf>
    <xf numFmtId="171" fontId="5" fillId="0" borderId="0" xfId="33" applyFont="1" applyBorder="1" applyAlignment="1">
      <alignment/>
    </xf>
    <xf numFmtId="49" fontId="62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171" fontId="20" fillId="0" borderId="10" xfId="33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1" xfId="0" applyFont="1" applyBorder="1" applyAlignment="1">
      <alignment horizontal="center"/>
    </xf>
    <xf numFmtId="171" fontId="20" fillId="0" borderId="11" xfId="33" applyFont="1" applyFill="1" applyBorder="1" applyAlignment="1">
      <alignment horizontal="center"/>
    </xf>
    <xf numFmtId="49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171" fontId="67" fillId="0" borderId="10" xfId="33" applyFont="1" applyBorder="1" applyAlignment="1">
      <alignment/>
    </xf>
    <xf numFmtId="0" fontId="66" fillId="0" borderId="10" xfId="0" applyFont="1" applyBorder="1" applyAlignment="1">
      <alignment/>
    </xf>
    <xf numFmtId="171" fontId="20" fillId="0" borderId="10" xfId="33" applyFont="1" applyFill="1" applyBorder="1" applyAlignment="1">
      <alignment/>
    </xf>
    <xf numFmtId="171" fontId="66" fillId="0" borderId="10" xfId="33" applyFont="1" applyBorder="1" applyAlignment="1">
      <alignment/>
    </xf>
    <xf numFmtId="49" fontId="67" fillId="0" borderId="12" xfId="0" applyNumberFormat="1" applyFont="1" applyBorder="1" applyAlignment="1">
      <alignment horizontal="center"/>
    </xf>
    <xf numFmtId="0" fontId="67" fillId="0" borderId="12" xfId="0" applyFont="1" applyBorder="1" applyAlignment="1">
      <alignment/>
    </xf>
    <xf numFmtId="171" fontId="67" fillId="0" borderId="12" xfId="33" applyFont="1" applyBorder="1" applyAlignment="1">
      <alignment/>
    </xf>
    <xf numFmtId="171" fontId="20" fillId="0" borderId="12" xfId="33" applyFont="1" applyFill="1" applyBorder="1" applyAlignment="1">
      <alignment/>
    </xf>
    <xf numFmtId="171" fontId="66" fillId="0" borderId="12" xfId="33" applyFont="1" applyBorder="1" applyAlignment="1">
      <alignment/>
    </xf>
    <xf numFmtId="49" fontId="67" fillId="33" borderId="12" xfId="0" applyNumberFormat="1" applyFont="1" applyFill="1" applyBorder="1" applyAlignment="1">
      <alignment horizontal="center"/>
    </xf>
    <xf numFmtId="0" fontId="67" fillId="33" borderId="12" xfId="0" applyFont="1" applyFill="1" applyBorder="1" applyAlignment="1">
      <alignment/>
    </xf>
    <xf numFmtId="171" fontId="67" fillId="33" borderId="12" xfId="33" applyFont="1" applyFill="1" applyBorder="1" applyAlignment="1">
      <alignment/>
    </xf>
    <xf numFmtId="0" fontId="66" fillId="0" borderId="12" xfId="0" applyFont="1" applyFill="1" applyBorder="1" applyAlignment="1">
      <alignment/>
    </xf>
    <xf numFmtId="171" fontId="66" fillId="0" borderId="12" xfId="33" applyFont="1" applyFill="1" applyBorder="1" applyAlignment="1">
      <alignment/>
    </xf>
    <xf numFmtId="0" fontId="66" fillId="0" borderId="0" xfId="0" applyFont="1" applyFill="1" applyAlignment="1">
      <alignment/>
    </xf>
    <xf numFmtId="49" fontId="66" fillId="0" borderId="12" xfId="0" applyNumberFormat="1" applyFont="1" applyBorder="1" applyAlignment="1">
      <alignment horizontal="center"/>
    </xf>
    <xf numFmtId="171" fontId="66" fillId="0" borderId="12" xfId="0" applyNumberFormat="1" applyFont="1" applyBorder="1" applyAlignment="1">
      <alignment/>
    </xf>
    <xf numFmtId="49" fontId="67" fillId="2" borderId="12" xfId="0" applyNumberFormat="1" applyFont="1" applyFill="1" applyBorder="1" applyAlignment="1">
      <alignment horizontal="center"/>
    </xf>
    <xf numFmtId="0" fontId="67" fillId="2" borderId="12" xfId="0" applyFont="1" applyFill="1" applyBorder="1" applyAlignment="1">
      <alignment/>
    </xf>
    <xf numFmtId="171" fontId="67" fillId="2" borderId="12" xfId="33" applyFont="1" applyFill="1" applyBorder="1" applyAlignment="1">
      <alignment/>
    </xf>
    <xf numFmtId="49" fontId="66" fillId="2" borderId="12" xfId="0" applyNumberFormat="1" applyFont="1" applyFill="1" applyBorder="1" applyAlignment="1">
      <alignment horizontal="center"/>
    </xf>
    <xf numFmtId="171" fontId="66" fillId="2" borderId="12" xfId="33" applyFont="1" applyFill="1" applyBorder="1" applyAlignment="1">
      <alignment/>
    </xf>
    <xf numFmtId="49" fontId="66" fillId="8" borderId="12" xfId="0" applyNumberFormat="1" applyFont="1" applyFill="1" applyBorder="1" applyAlignment="1">
      <alignment horizontal="center"/>
    </xf>
    <xf numFmtId="0" fontId="66" fillId="8" borderId="12" xfId="0" applyFont="1" applyFill="1" applyBorder="1" applyAlignment="1">
      <alignment/>
    </xf>
    <xf numFmtId="171" fontId="66" fillId="8" borderId="12" xfId="33" applyFont="1" applyFill="1" applyBorder="1" applyAlignment="1">
      <alignment/>
    </xf>
    <xf numFmtId="49" fontId="66" fillId="0" borderId="12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0" fontId="66" fillId="0" borderId="13" xfId="0" applyFont="1" applyBorder="1" applyAlignment="1">
      <alignment/>
    </xf>
    <xf numFmtId="171" fontId="66" fillId="0" borderId="13" xfId="33" applyFont="1" applyBorder="1" applyAlignment="1">
      <alignment/>
    </xf>
    <xf numFmtId="171" fontId="20" fillId="0" borderId="13" xfId="33" applyFont="1" applyFill="1" applyBorder="1" applyAlignment="1">
      <alignment/>
    </xf>
    <xf numFmtId="171" fontId="67" fillId="0" borderId="14" xfId="33" applyFont="1" applyBorder="1" applyAlignment="1">
      <alignment/>
    </xf>
    <xf numFmtId="171" fontId="67" fillId="0" borderId="14" xfId="0" applyNumberFormat="1" applyFont="1" applyBorder="1" applyAlignment="1">
      <alignment/>
    </xf>
    <xf numFmtId="171" fontId="21" fillId="0" borderId="14" xfId="33" applyFont="1" applyFill="1" applyBorder="1" applyAlignment="1">
      <alignment/>
    </xf>
    <xf numFmtId="0" fontId="67" fillId="0" borderId="14" xfId="0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171" fontId="67" fillId="0" borderId="0" xfId="33" applyFont="1" applyBorder="1" applyAlignment="1">
      <alignment/>
    </xf>
    <xf numFmtId="171" fontId="67" fillId="0" borderId="0" xfId="0" applyNumberFormat="1" applyFont="1" applyBorder="1" applyAlignment="1">
      <alignment/>
    </xf>
    <xf numFmtId="171" fontId="20" fillId="0" borderId="0" xfId="33" applyFont="1" applyFill="1" applyBorder="1" applyAlignment="1">
      <alignment/>
    </xf>
    <xf numFmtId="171" fontId="66" fillId="0" borderId="0" xfId="33" applyFont="1" applyBorder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/>
    </xf>
    <xf numFmtId="171" fontId="22" fillId="0" borderId="0" xfId="33" applyFont="1" applyAlignment="1">
      <alignment horizontal="left"/>
    </xf>
    <xf numFmtId="171" fontId="22" fillId="0" borderId="0" xfId="33" applyFont="1" applyAlignment="1">
      <alignment/>
    </xf>
    <xf numFmtId="171" fontId="22" fillId="0" borderId="0" xfId="33" applyFont="1" applyFill="1" applyAlignment="1">
      <alignment/>
    </xf>
    <xf numFmtId="171" fontId="22" fillId="0" borderId="0" xfId="33" applyFont="1" applyAlignment="1">
      <alignment horizontal="left" indent="2"/>
    </xf>
    <xf numFmtId="0" fontId="22" fillId="0" borderId="0" xfId="0" applyFont="1" applyAlignment="1">
      <alignment/>
    </xf>
    <xf numFmtId="171" fontId="22" fillId="0" borderId="0" xfId="33" applyFont="1" applyAlignment="1">
      <alignment/>
    </xf>
    <xf numFmtId="49" fontId="66" fillId="0" borderId="0" xfId="0" applyNumberFormat="1" applyFont="1" applyAlignment="1">
      <alignment horizontal="center"/>
    </xf>
    <xf numFmtId="171" fontId="66" fillId="0" borderId="0" xfId="33" applyFont="1" applyAlignment="1">
      <alignment/>
    </xf>
    <xf numFmtId="171" fontId="20" fillId="0" borderId="0" xfId="33" applyFont="1" applyFill="1" applyAlignment="1">
      <alignment/>
    </xf>
    <xf numFmtId="49" fontId="63" fillId="0" borderId="37" xfId="0" applyNumberFormat="1" applyFont="1" applyBorder="1" applyAlignment="1">
      <alignment horizontal="center"/>
    </xf>
    <xf numFmtId="49" fontId="63" fillId="0" borderId="38" xfId="0" applyNumberFormat="1" applyFont="1" applyBorder="1" applyAlignment="1">
      <alignment horizontal="center"/>
    </xf>
    <xf numFmtId="49" fontId="62" fillId="0" borderId="0" xfId="0" applyNumberFormat="1" applyFont="1" applyAlignment="1">
      <alignment horizontal="center"/>
    </xf>
    <xf numFmtId="49" fontId="6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71" fontId="62" fillId="0" borderId="10" xfId="33" applyFont="1" applyBorder="1" applyAlignment="1">
      <alignment horizontal="center" vertical="center"/>
    </xf>
    <xf numFmtId="171" fontId="62" fillId="0" borderId="11" xfId="33" applyFont="1" applyBorder="1" applyAlignment="1">
      <alignment horizontal="center" vertical="center"/>
    </xf>
    <xf numFmtId="49" fontId="67" fillId="0" borderId="37" xfId="0" applyNumberFormat="1" applyFont="1" applyBorder="1" applyAlignment="1">
      <alignment horizontal="center"/>
    </xf>
    <xf numFmtId="49" fontId="67" fillId="0" borderId="38" xfId="0" applyNumberFormat="1" applyFont="1" applyBorder="1" applyAlignment="1">
      <alignment horizontal="center"/>
    </xf>
    <xf numFmtId="49" fontId="66" fillId="0" borderId="0" xfId="0" applyNumberFormat="1" applyFont="1" applyAlignment="1">
      <alignment horizontal="center"/>
    </xf>
    <xf numFmtId="49" fontId="66" fillId="0" borderId="10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171" fontId="66" fillId="0" borderId="10" xfId="33" applyFont="1" applyBorder="1" applyAlignment="1">
      <alignment horizontal="center" vertical="center"/>
    </xf>
    <xf numFmtId="171" fontId="66" fillId="0" borderId="11" xfId="33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34" borderId="21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10" fillId="34" borderId="15" xfId="33" applyNumberFormat="1" applyFont="1" applyFill="1" applyBorder="1" applyAlignment="1">
      <alignment horizontal="center" wrapText="1"/>
    </xf>
    <xf numFmtId="0" fontId="10" fillId="34" borderId="21" xfId="33" applyNumberFormat="1" applyFont="1" applyFill="1" applyBorder="1" applyAlignment="1">
      <alignment horizontal="center" wrapText="1"/>
    </xf>
    <xf numFmtId="0" fontId="10" fillId="34" borderId="22" xfId="33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9" fillId="0" borderId="20" xfId="0" applyNumberFormat="1" applyFont="1" applyBorder="1" applyAlignment="1">
      <alignment horizontal="left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1" width="9.00390625" style="42" customWidth="1"/>
    <col min="2" max="2" width="35.28125" style="1" customWidth="1"/>
    <col min="3" max="3" width="12.57421875" style="3" customWidth="1"/>
    <col min="4" max="4" width="9.00390625" style="1" customWidth="1"/>
    <col min="5" max="5" width="11.421875" style="137" customWidth="1"/>
    <col min="6" max="6" width="10.421875" style="3" customWidth="1"/>
    <col min="7" max="7" width="9.00390625" style="1" customWidth="1"/>
    <col min="8" max="8" width="11.00390625" style="3" customWidth="1"/>
    <col min="9" max="9" width="9.00390625" style="1" customWidth="1"/>
    <col min="10" max="10" width="9.7109375" style="1" bestFit="1" customWidth="1"/>
    <col min="11" max="16384" width="9.00390625" style="1" customWidth="1"/>
  </cols>
  <sheetData>
    <row r="1" spans="1:10" ht="21">
      <c r="A1" s="247" t="s">
        <v>184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21">
      <c r="A3" s="247" t="s">
        <v>185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s="2" customFormat="1" ht="21">
      <c r="A4" s="248" t="s">
        <v>1</v>
      </c>
      <c r="B4" s="250" t="s">
        <v>2</v>
      </c>
      <c r="C4" s="252" t="s">
        <v>3</v>
      </c>
      <c r="D4" s="5" t="s">
        <v>4</v>
      </c>
      <c r="E4" s="130" t="s">
        <v>6</v>
      </c>
      <c r="F4" s="252" t="s">
        <v>7</v>
      </c>
      <c r="G4" s="5" t="s">
        <v>4</v>
      </c>
      <c r="H4" s="252" t="s">
        <v>9</v>
      </c>
      <c r="I4" s="5" t="s">
        <v>10</v>
      </c>
      <c r="J4" s="250" t="s">
        <v>12</v>
      </c>
    </row>
    <row r="5" spans="1:10" s="2" customFormat="1" ht="21">
      <c r="A5" s="249"/>
      <c r="B5" s="251"/>
      <c r="C5" s="253"/>
      <c r="D5" s="6" t="s">
        <v>5</v>
      </c>
      <c r="E5" s="131" t="s">
        <v>186</v>
      </c>
      <c r="F5" s="253"/>
      <c r="G5" s="6" t="s">
        <v>8</v>
      </c>
      <c r="H5" s="253"/>
      <c r="I5" s="6" t="s">
        <v>11</v>
      </c>
      <c r="J5" s="251"/>
    </row>
    <row r="6" spans="1:10" ht="21">
      <c r="A6" s="44" t="s">
        <v>120</v>
      </c>
      <c r="B6" s="14" t="s">
        <v>13</v>
      </c>
      <c r="C6" s="15"/>
      <c r="D6" s="7"/>
      <c r="E6" s="132"/>
      <c r="F6" s="8"/>
      <c r="G6" s="7"/>
      <c r="H6" s="8"/>
      <c r="I6" s="7"/>
      <c r="J6" s="7"/>
    </row>
    <row r="7" spans="1:10" ht="21">
      <c r="A7" s="45" t="s">
        <v>121</v>
      </c>
      <c r="B7" s="16" t="s">
        <v>14</v>
      </c>
      <c r="C7" s="17"/>
      <c r="D7" s="9"/>
      <c r="E7" s="133"/>
      <c r="F7" s="10"/>
      <c r="G7" s="9"/>
      <c r="H7" s="10"/>
      <c r="I7" s="9"/>
      <c r="J7" s="9"/>
    </row>
    <row r="8" spans="1:10" s="4" customFormat="1" ht="21">
      <c r="A8" s="46" t="s">
        <v>122</v>
      </c>
      <c r="B8" s="18" t="s">
        <v>15</v>
      </c>
      <c r="C8" s="19">
        <f>SUM(C9:C47)</f>
        <v>11339718</v>
      </c>
      <c r="D8" s="11"/>
      <c r="E8" s="133"/>
      <c r="F8" s="12"/>
      <c r="G8" s="11"/>
      <c r="H8" s="12"/>
      <c r="I8" s="11"/>
      <c r="J8" s="11"/>
    </row>
    <row r="9" spans="1:10" ht="21">
      <c r="A9" s="47" t="s">
        <v>123</v>
      </c>
      <c r="B9" s="9" t="s">
        <v>16</v>
      </c>
      <c r="C9" s="10">
        <v>514080</v>
      </c>
      <c r="D9" s="13">
        <f>C9*100/46000540</f>
        <v>1.1175520983014546</v>
      </c>
      <c r="E9" s="133">
        <v>128520</v>
      </c>
      <c r="F9" s="10">
        <f>SUM(E9)</f>
        <v>128520</v>
      </c>
      <c r="G9" s="13">
        <f>F9*100/C9</f>
        <v>25</v>
      </c>
      <c r="H9" s="10">
        <f>C9-F9</f>
        <v>385560</v>
      </c>
      <c r="I9" s="9"/>
      <c r="J9" s="9"/>
    </row>
    <row r="10" spans="1:10" ht="21">
      <c r="A10" s="47" t="s">
        <v>124</v>
      </c>
      <c r="B10" s="9" t="s">
        <v>17</v>
      </c>
      <c r="C10" s="10">
        <v>42120</v>
      </c>
      <c r="D10" s="13">
        <f aca="true" t="shared" si="0" ref="D10:D72">C10*100/46000540</f>
        <v>0.0915641425078923</v>
      </c>
      <c r="E10" s="133">
        <v>10530</v>
      </c>
      <c r="F10" s="10">
        <f aca="true" t="shared" si="1" ref="F10:F52">SUM(E10)</f>
        <v>10530</v>
      </c>
      <c r="G10" s="13">
        <f>F10*100/C10</f>
        <v>25</v>
      </c>
      <c r="H10" s="10">
        <f>C10-F10</f>
        <v>31590</v>
      </c>
      <c r="I10" s="9"/>
      <c r="J10" s="9"/>
    </row>
    <row r="11" spans="1:10" ht="21">
      <c r="A11" s="47" t="s">
        <v>125</v>
      </c>
      <c r="B11" s="9" t="s">
        <v>18</v>
      </c>
      <c r="C11" s="10">
        <v>42120</v>
      </c>
      <c r="D11" s="13">
        <f t="shared" si="0"/>
        <v>0.0915641425078923</v>
      </c>
      <c r="E11" s="133">
        <v>10530</v>
      </c>
      <c r="F11" s="10">
        <f t="shared" si="1"/>
        <v>10530</v>
      </c>
      <c r="G11" s="13">
        <f aca="true" t="shared" si="2" ref="G11:G67">F11*100/C11</f>
        <v>25</v>
      </c>
      <c r="H11" s="10">
        <f aca="true" t="shared" si="3" ref="H11:H67">C11-F11</f>
        <v>31590</v>
      </c>
      <c r="I11" s="9"/>
      <c r="J11" s="9"/>
    </row>
    <row r="12" spans="1:10" ht="23.25">
      <c r="A12" s="47" t="s">
        <v>126</v>
      </c>
      <c r="B12" s="9" t="s">
        <v>19</v>
      </c>
      <c r="C12" s="10">
        <v>86400</v>
      </c>
      <c r="D12" s="13">
        <f t="shared" si="0"/>
        <v>0.1878238820674714</v>
      </c>
      <c r="E12" s="133">
        <v>21600</v>
      </c>
      <c r="F12" s="10">
        <f t="shared" si="1"/>
        <v>21600</v>
      </c>
      <c r="G12" s="13">
        <f t="shared" si="2"/>
        <v>25</v>
      </c>
      <c r="H12" s="138">
        <f t="shared" si="3"/>
        <v>64800</v>
      </c>
      <c r="I12" s="9"/>
      <c r="J12" s="9"/>
    </row>
    <row r="13" spans="1:10" ht="21">
      <c r="A13" s="47" t="s">
        <v>127</v>
      </c>
      <c r="B13" s="9" t="s">
        <v>85</v>
      </c>
      <c r="C13" s="10">
        <v>2232000</v>
      </c>
      <c r="D13" s="13">
        <f t="shared" si="0"/>
        <v>4.852116953409677</v>
      </c>
      <c r="E13" s="133">
        <v>493200</v>
      </c>
      <c r="F13" s="10">
        <f t="shared" si="1"/>
        <v>493200</v>
      </c>
      <c r="G13" s="13">
        <f t="shared" si="2"/>
        <v>22.096774193548388</v>
      </c>
      <c r="H13" s="10">
        <f t="shared" si="3"/>
        <v>1738800</v>
      </c>
      <c r="I13" s="9"/>
      <c r="J13" s="9"/>
    </row>
    <row r="14" spans="1:10" ht="21">
      <c r="A14" s="47" t="s">
        <v>128</v>
      </c>
      <c r="B14" s="9" t="s">
        <v>20</v>
      </c>
      <c r="C14" s="10">
        <v>3446280</v>
      </c>
      <c r="D14" s="13">
        <f t="shared" si="0"/>
        <v>7.491825095966265</v>
      </c>
      <c r="E14" s="133">
        <v>698620</v>
      </c>
      <c r="F14" s="10">
        <f t="shared" si="1"/>
        <v>698620</v>
      </c>
      <c r="G14" s="13">
        <f t="shared" si="2"/>
        <v>20.27171326763931</v>
      </c>
      <c r="H14" s="10">
        <f t="shared" si="3"/>
        <v>2747660</v>
      </c>
      <c r="I14" s="9"/>
      <c r="J14" s="9"/>
    </row>
    <row r="15" spans="1:10" ht="21">
      <c r="A15" s="47" t="s">
        <v>128</v>
      </c>
      <c r="B15" s="9" t="s">
        <v>21</v>
      </c>
      <c r="C15" s="10">
        <v>99900</v>
      </c>
      <c r="D15" s="13">
        <f t="shared" si="0"/>
        <v>0.2171713636405138</v>
      </c>
      <c r="E15" s="133">
        <v>24975</v>
      </c>
      <c r="F15" s="10">
        <f t="shared" si="1"/>
        <v>24975</v>
      </c>
      <c r="G15" s="13">
        <f t="shared" si="2"/>
        <v>25</v>
      </c>
      <c r="H15" s="10">
        <f t="shared" si="3"/>
        <v>74925</v>
      </c>
      <c r="I15" s="9"/>
      <c r="J15" s="9"/>
    </row>
    <row r="16" spans="1:10" ht="21">
      <c r="A16" s="47" t="s">
        <v>129</v>
      </c>
      <c r="B16" s="9" t="s">
        <v>22</v>
      </c>
      <c r="C16" s="10">
        <v>126000</v>
      </c>
      <c r="D16" s="13">
        <f t="shared" si="0"/>
        <v>0.2739098280150624</v>
      </c>
      <c r="E16" s="133">
        <v>31500</v>
      </c>
      <c r="F16" s="10">
        <f t="shared" si="1"/>
        <v>31500</v>
      </c>
      <c r="G16" s="13">
        <f t="shared" si="2"/>
        <v>25</v>
      </c>
      <c r="H16" s="10">
        <f t="shared" si="3"/>
        <v>94500</v>
      </c>
      <c r="I16" s="9"/>
      <c r="J16" s="9"/>
    </row>
    <row r="17" spans="1:10" ht="21">
      <c r="A17" s="47" t="s">
        <v>130</v>
      </c>
      <c r="B17" s="9" t="s">
        <v>23</v>
      </c>
      <c r="C17" s="10">
        <v>242400</v>
      </c>
      <c r="D17" s="13">
        <f t="shared" si="0"/>
        <v>0.5269503358004058</v>
      </c>
      <c r="E17" s="133">
        <v>60120</v>
      </c>
      <c r="F17" s="10">
        <f aca="true" t="shared" si="4" ref="F17:F25">SUM(E17)</f>
        <v>60120</v>
      </c>
      <c r="G17" s="13">
        <f t="shared" si="2"/>
        <v>24.801980198019802</v>
      </c>
      <c r="H17" s="10">
        <f t="shared" si="3"/>
        <v>182280</v>
      </c>
      <c r="I17" s="9"/>
      <c r="J17" s="9"/>
    </row>
    <row r="18" spans="1:10" ht="21">
      <c r="A18" s="47" t="s">
        <v>131</v>
      </c>
      <c r="B18" s="9" t="s">
        <v>24</v>
      </c>
      <c r="C18" s="10">
        <v>564142</v>
      </c>
      <c r="D18" s="13">
        <f t="shared" si="0"/>
        <v>1.2263812555243916</v>
      </c>
      <c r="E18" s="133">
        <v>141030</v>
      </c>
      <c r="F18" s="10">
        <f t="shared" si="4"/>
        <v>141030</v>
      </c>
      <c r="G18" s="13">
        <f t="shared" si="2"/>
        <v>24.999025068156598</v>
      </c>
      <c r="H18" s="10">
        <f t="shared" si="3"/>
        <v>423112</v>
      </c>
      <c r="I18" s="9"/>
      <c r="J18" s="9"/>
    </row>
    <row r="19" spans="1:10" ht="21">
      <c r="A19" s="47" t="s">
        <v>132</v>
      </c>
      <c r="B19" s="9" t="s">
        <v>25</v>
      </c>
      <c r="C19" s="10">
        <v>69276</v>
      </c>
      <c r="D19" s="13">
        <f t="shared" si="0"/>
        <v>0.15059823210771003</v>
      </c>
      <c r="E19" s="133">
        <v>13995</v>
      </c>
      <c r="F19" s="10">
        <f t="shared" si="4"/>
        <v>13995</v>
      </c>
      <c r="G19" s="13">
        <f t="shared" si="2"/>
        <v>20.201801489693402</v>
      </c>
      <c r="H19" s="10">
        <f t="shared" si="3"/>
        <v>55281</v>
      </c>
      <c r="I19" s="9"/>
      <c r="J19" s="9"/>
    </row>
    <row r="20" spans="1:10" ht="21">
      <c r="A20" s="47" t="s">
        <v>133</v>
      </c>
      <c r="B20" s="9" t="s">
        <v>26</v>
      </c>
      <c r="C20" s="10">
        <v>450000</v>
      </c>
      <c r="D20" s="13">
        <f t="shared" si="0"/>
        <v>0.9782493857680801</v>
      </c>
      <c r="E20" s="133">
        <v>2800</v>
      </c>
      <c r="F20" s="10">
        <f t="shared" si="4"/>
        <v>2800</v>
      </c>
      <c r="G20" s="13">
        <f t="shared" si="2"/>
        <v>0.6222222222222222</v>
      </c>
      <c r="H20" s="10">
        <f t="shared" si="3"/>
        <v>447200</v>
      </c>
      <c r="I20" s="9"/>
      <c r="J20" s="9"/>
    </row>
    <row r="21" spans="1:10" ht="21">
      <c r="A21" s="47" t="s">
        <v>134</v>
      </c>
      <c r="B21" s="9" t="s">
        <v>27</v>
      </c>
      <c r="C21" s="10">
        <v>10000</v>
      </c>
      <c r="D21" s="13">
        <f t="shared" si="0"/>
        <v>0.02173887523929067</v>
      </c>
      <c r="E21" s="133">
        <v>0</v>
      </c>
      <c r="F21" s="10">
        <f t="shared" si="4"/>
        <v>0</v>
      </c>
      <c r="G21" s="13">
        <f t="shared" si="2"/>
        <v>0</v>
      </c>
      <c r="H21" s="10">
        <f t="shared" si="3"/>
        <v>10000</v>
      </c>
      <c r="I21" s="9"/>
      <c r="J21" s="9"/>
    </row>
    <row r="22" spans="1:10" ht="21">
      <c r="A22" s="47" t="s">
        <v>135</v>
      </c>
      <c r="B22" s="9" t="s">
        <v>28</v>
      </c>
      <c r="C22" s="10">
        <v>168000</v>
      </c>
      <c r="D22" s="13">
        <f t="shared" si="0"/>
        <v>0.3652131040200832</v>
      </c>
      <c r="E22" s="133">
        <v>34000</v>
      </c>
      <c r="F22" s="10">
        <f t="shared" si="4"/>
        <v>34000</v>
      </c>
      <c r="G22" s="13">
        <f t="shared" si="2"/>
        <v>20.238095238095237</v>
      </c>
      <c r="H22" s="10">
        <f t="shared" si="3"/>
        <v>134000</v>
      </c>
      <c r="I22" s="9"/>
      <c r="J22" s="9"/>
    </row>
    <row r="23" spans="1:10" ht="21">
      <c r="A23" s="47" t="s">
        <v>136</v>
      </c>
      <c r="B23" s="9" t="s">
        <v>29</v>
      </c>
      <c r="C23" s="10">
        <v>60000</v>
      </c>
      <c r="D23" s="13">
        <f t="shared" si="0"/>
        <v>0.13043325143574402</v>
      </c>
      <c r="E23" s="133">
        <v>400</v>
      </c>
      <c r="F23" s="10">
        <f t="shared" si="4"/>
        <v>400</v>
      </c>
      <c r="G23" s="13">
        <f t="shared" si="2"/>
        <v>0.6666666666666666</v>
      </c>
      <c r="H23" s="10">
        <f t="shared" si="3"/>
        <v>59600</v>
      </c>
      <c r="I23" s="9"/>
      <c r="J23" s="9"/>
    </row>
    <row r="24" spans="1:10" ht="21">
      <c r="A24" s="47" t="s">
        <v>137</v>
      </c>
      <c r="B24" s="9" t="s">
        <v>30</v>
      </c>
      <c r="C24" s="10">
        <v>850000</v>
      </c>
      <c r="D24" s="13">
        <f t="shared" si="0"/>
        <v>1.847804395339707</v>
      </c>
      <c r="E24" s="133">
        <v>102895.21</v>
      </c>
      <c r="F24" s="10">
        <f t="shared" si="4"/>
        <v>102895.21</v>
      </c>
      <c r="G24" s="13">
        <f t="shared" si="2"/>
        <v>12.105318823529412</v>
      </c>
      <c r="H24" s="10">
        <f t="shared" si="3"/>
        <v>747104.79</v>
      </c>
      <c r="I24" s="9"/>
      <c r="J24" s="9"/>
    </row>
    <row r="25" spans="1:10" ht="21">
      <c r="A25" s="47" t="s">
        <v>138</v>
      </c>
      <c r="B25" s="9" t="s">
        <v>31</v>
      </c>
      <c r="C25" s="10">
        <v>50000</v>
      </c>
      <c r="D25" s="13">
        <f t="shared" si="0"/>
        <v>0.10869437619645335</v>
      </c>
      <c r="E25" s="133">
        <v>8500</v>
      </c>
      <c r="F25" s="10">
        <f t="shared" si="4"/>
        <v>8500</v>
      </c>
      <c r="G25" s="13">
        <f t="shared" si="2"/>
        <v>17</v>
      </c>
      <c r="H25" s="10">
        <f t="shared" si="3"/>
        <v>41500</v>
      </c>
      <c r="I25" s="9"/>
      <c r="J25" s="9"/>
    </row>
    <row r="26" spans="1:10" ht="21">
      <c r="A26" s="47" t="s">
        <v>139</v>
      </c>
      <c r="B26" s="9" t="s">
        <v>32</v>
      </c>
      <c r="C26" s="10">
        <v>220000</v>
      </c>
      <c r="D26" s="13">
        <f t="shared" si="0"/>
        <v>0.4782552552643947</v>
      </c>
      <c r="E26" s="133">
        <v>0</v>
      </c>
      <c r="F26" s="10">
        <f t="shared" si="1"/>
        <v>0</v>
      </c>
      <c r="G26" s="13">
        <f t="shared" si="2"/>
        <v>0</v>
      </c>
      <c r="H26" s="10">
        <f t="shared" si="3"/>
        <v>220000</v>
      </c>
      <c r="I26" s="9"/>
      <c r="J26" s="9"/>
    </row>
    <row r="27" spans="1:10" ht="21">
      <c r="A27" s="47" t="s">
        <v>139</v>
      </c>
      <c r="B27" s="9" t="s">
        <v>33</v>
      </c>
      <c r="C27" s="10">
        <v>15000</v>
      </c>
      <c r="D27" s="13">
        <f t="shared" si="0"/>
        <v>0.032608312858936006</v>
      </c>
      <c r="E27" s="133">
        <v>3200</v>
      </c>
      <c r="F27" s="10">
        <f t="shared" si="1"/>
        <v>3200</v>
      </c>
      <c r="G27" s="13">
        <f t="shared" si="2"/>
        <v>21.333333333333332</v>
      </c>
      <c r="H27" s="10">
        <f t="shared" si="3"/>
        <v>11800</v>
      </c>
      <c r="I27" s="9"/>
      <c r="J27" s="9"/>
    </row>
    <row r="28" spans="1:10" ht="21">
      <c r="A28" s="47" t="s">
        <v>139</v>
      </c>
      <c r="B28" s="9" t="s">
        <v>102</v>
      </c>
      <c r="C28" s="10">
        <v>40000</v>
      </c>
      <c r="D28" s="13">
        <f t="shared" si="0"/>
        <v>0.08695550095716267</v>
      </c>
      <c r="E28" s="133">
        <v>0</v>
      </c>
      <c r="F28" s="10">
        <f>SUM(E28)</f>
        <v>0</v>
      </c>
      <c r="G28" s="13">
        <f>F28*100/C28</f>
        <v>0</v>
      </c>
      <c r="H28" s="10">
        <f>C28-F28</f>
        <v>40000</v>
      </c>
      <c r="I28" s="9"/>
      <c r="J28" s="9"/>
    </row>
    <row r="29" spans="1:10" ht="21">
      <c r="A29" s="47" t="s">
        <v>139</v>
      </c>
      <c r="B29" s="9" t="s">
        <v>188</v>
      </c>
      <c r="C29" s="10">
        <v>780000</v>
      </c>
      <c r="D29" s="13">
        <f t="shared" si="0"/>
        <v>1.695632268664672</v>
      </c>
      <c r="E29" s="133">
        <v>0</v>
      </c>
      <c r="F29" s="10">
        <f>SUM(E29)</f>
        <v>0</v>
      </c>
      <c r="G29" s="13">
        <f>F29*100/C29</f>
        <v>0</v>
      </c>
      <c r="H29" s="10">
        <f>C29-F29</f>
        <v>780000</v>
      </c>
      <c r="I29" s="9"/>
      <c r="J29" s="9"/>
    </row>
    <row r="30" spans="1:10" ht="21">
      <c r="A30" s="47"/>
      <c r="B30" s="9" t="s">
        <v>189</v>
      </c>
      <c r="C30" s="10"/>
      <c r="D30" s="13"/>
      <c r="E30" s="133"/>
      <c r="F30" s="10">
        <f>SUM(E30)</f>
        <v>0</v>
      </c>
      <c r="G30" s="13"/>
      <c r="H30" s="10"/>
      <c r="I30" s="9"/>
      <c r="J30" s="9"/>
    </row>
    <row r="31" spans="1:10" ht="21">
      <c r="A31" s="47" t="s">
        <v>139</v>
      </c>
      <c r="B31" s="9" t="s">
        <v>34</v>
      </c>
      <c r="C31" s="10">
        <v>50000</v>
      </c>
      <c r="D31" s="13">
        <f t="shared" si="0"/>
        <v>0.10869437619645335</v>
      </c>
      <c r="E31" s="133">
        <v>0</v>
      </c>
      <c r="F31" s="10">
        <f t="shared" si="1"/>
        <v>0</v>
      </c>
      <c r="G31" s="13">
        <f t="shared" si="2"/>
        <v>0</v>
      </c>
      <c r="H31" s="10">
        <f t="shared" si="3"/>
        <v>50000</v>
      </c>
      <c r="I31" s="9"/>
      <c r="J31" s="9"/>
    </row>
    <row r="32" spans="1:10" ht="21">
      <c r="A32" s="47" t="s">
        <v>140</v>
      </c>
      <c r="B32" s="9" t="s">
        <v>35</v>
      </c>
      <c r="C32" s="10">
        <v>80000</v>
      </c>
      <c r="D32" s="13">
        <f t="shared" si="0"/>
        <v>0.17391100191432535</v>
      </c>
      <c r="E32" s="133">
        <v>32241.78</v>
      </c>
      <c r="F32" s="10">
        <f t="shared" si="1"/>
        <v>32241.78</v>
      </c>
      <c r="G32" s="13">
        <f t="shared" si="2"/>
        <v>40.302225</v>
      </c>
      <c r="H32" s="10">
        <f t="shared" si="3"/>
        <v>47758.22</v>
      </c>
      <c r="I32" s="9"/>
      <c r="J32" s="9"/>
    </row>
    <row r="33" spans="1:10" ht="21">
      <c r="A33" s="47" t="s">
        <v>141</v>
      </c>
      <c r="B33" s="9" t="s">
        <v>36</v>
      </c>
      <c r="C33" s="10">
        <v>120000</v>
      </c>
      <c r="D33" s="13">
        <f t="shared" si="0"/>
        <v>0.26086650287148805</v>
      </c>
      <c r="E33" s="133">
        <v>11670</v>
      </c>
      <c r="F33" s="10">
        <f t="shared" si="1"/>
        <v>11670</v>
      </c>
      <c r="G33" s="13">
        <f t="shared" si="2"/>
        <v>9.725</v>
      </c>
      <c r="H33" s="10">
        <f t="shared" si="3"/>
        <v>108330</v>
      </c>
      <c r="I33" s="9"/>
      <c r="J33" s="9"/>
    </row>
    <row r="34" spans="1:10" ht="21">
      <c r="A34" s="47" t="s">
        <v>142</v>
      </c>
      <c r="B34" s="9" t="s">
        <v>37</v>
      </c>
      <c r="C34" s="10">
        <v>20000</v>
      </c>
      <c r="D34" s="13">
        <f t="shared" si="0"/>
        <v>0.04347775047858134</v>
      </c>
      <c r="E34" s="133">
        <v>0</v>
      </c>
      <c r="F34" s="10">
        <f t="shared" si="1"/>
        <v>0</v>
      </c>
      <c r="G34" s="13">
        <f t="shared" si="2"/>
        <v>0</v>
      </c>
      <c r="H34" s="10">
        <f t="shared" si="3"/>
        <v>20000</v>
      </c>
      <c r="I34" s="9"/>
      <c r="J34" s="9"/>
    </row>
    <row r="35" spans="1:10" ht="21">
      <c r="A35" s="47" t="s">
        <v>143</v>
      </c>
      <c r="B35" s="9" t="s">
        <v>38</v>
      </c>
      <c r="C35" s="10">
        <v>170000</v>
      </c>
      <c r="D35" s="13">
        <f t="shared" si="0"/>
        <v>0.3695608790679414</v>
      </c>
      <c r="E35" s="133">
        <v>25230.1</v>
      </c>
      <c r="F35" s="10">
        <f t="shared" si="1"/>
        <v>25230.1</v>
      </c>
      <c r="G35" s="13">
        <f t="shared" si="2"/>
        <v>14.841235294117647</v>
      </c>
      <c r="H35" s="10">
        <f t="shared" si="3"/>
        <v>144769.9</v>
      </c>
      <c r="I35" s="9"/>
      <c r="J35" s="9"/>
    </row>
    <row r="36" spans="1:10" ht="21">
      <c r="A36" s="47" t="s">
        <v>144</v>
      </c>
      <c r="B36" s="9" t="s">
        <v>39</v>
      </c>
      <c r="C36" s="10">
        <v>40000</v>
      </c>
      <c r="D36" s="13">
        <f t="shared" si="0"/>
        <v>0.08695550095716267</v>
      </c>
      <c r="E36" s="133">
        <v>6930</v>
      </c>
      <c r="F36" s="10">
        <f t="shared" si="1"/>
        <v>6930</v>
      </c>
      <c r="G36" s="13">
        <f t="shared" si="2"/>
        <v>17.325</v>
      </c>
      <c r="H36" s="10">
        <f t="shared" si="3"/>
        <v>33070</v>
      </c>
      <c r="I36" s="9"/>
      <c r="J36" s="9"/>
    </row>
    <row r="37" spans="1:10" ht="21">
      <c r="A37" s="47" t="s">
        <v>145</v>
      </c>
      <c r="B37" s="9" t="s">
        <v>40</v>
      </c>
      <c r="C37" s="10">
        <v>450000</v>
      </c>
      <c r="D37" s="13">
        <f t="shared" si="0"/>
        <v>0.9782493857680801</v>
      </c>
      <c r="E37" s="133">
        <v>83688.65</v>
      </c>
      <c r="F37" s="10">
        <f t="shared" si="1"/>
        <v>83688.65</v>
      </c>
      <c r="G37" s="13">
        <f t="shared" si="2"/>
        <v>18.597477777777776</v>
      </c>
      <c r="H37" s="10">
        <f t="shared" si="3"/>
        <v>366311.35</v>
      </c>
      <c r="I37" s="9"/>
      <c r="J37" s="9"/>
    </row>
    <row r="38" spans="1:10" ht="21">
      <c r="A38" s="47" t="s">
        <v>146</v>
      </c>
      <c r="B38" s="9" t="s">
        <v>41</v>
      </c>
      <c r="C38" s="10">
        <v>5000</v>
      </c>
      <c r="D38" s="13">
        <f t="shared" si="0"/>
        <v>0.010869437619645334</v>
      </c>
      <c r="E38" s="133">
        <v>491.13</v>
      </c>
      <c r="F38" s="10">
        <f t="shared" si="1"/>
        <v>491.13</v>
      </c>
      <c r="G38" s="13">
        <f t="shared" si="2"/>
        <v>9.8226</v>
      </c>
      <c r="H38" s="10">
        <f t="shared" si="3"/>
        <v>4508.87</v>
      </c>
      <c r="I38" s="9"/>
      <c r="J38" s="9"/>
    </row>
    <row r="39" spans="1:10" ht="21">
      <c r="A39" s="47" t="s">
        <v>147</v>
      </c>
      <c r="B39" s="9" t="s">
        <v>42</v>
      </c>
      <c r="C39" s="10">
        <v>14000</v>
      </c>
      <c r="D39" s="13">
        <f t="shared" si="0"/>
        <v>0.030434425335006936</v>
      </c>
      <c r="E39" s="133">
        <v>1932</v>
      </c>
      <c r="F39" s="10">
        <f t="shared" si="1"/>
        <v>1932</v>
      </c>
      <c r="G39" s="13">
        <f t="shared" si="2"/>
        <v>13.8</v>
      </c>
      <c r="H39" s="10">
        <f t="shared" si="3"/>
        <v>12068</v>
      </c>
      <c r="I39" s="9"/>
      <c r="J39" s="9"/>
    </row>
    <row r="40" spans="1:10" ht="21">
      <c r="A40" s="47" t="s">
        <v>148</v>
      </c>
      <c r="B40" s="9" t="s">
        <v>43</v>
      </c>
      <c r="C40" s="10">
        <v>105000</v>
      </c>
      <c r="D40" s="13">
        <f t="shared" si="0"/>
        <v>0.22825819001255201</v>
      </c>
      <c r="E40" s="133">
        <v>24299.7</v>
      </c>
      <c r="F40" s="10">
        <f t="shared" si="1"/>
        <v>24299.7</v>
      </c>
      <c r="G40" s="13">
        <f t="shared" si="2"/>
        <v>23.14257142857143</v>
      </c>
      <c r="H40" s="10">
        <f t="shared" si="3"/>
        <v>80700.3</v>
      </c>
      <c r="I40" s="9"/>
      <c r="J40" s="9"/>
    </row>
    <row r="41" spans="1:10" ht="21">
      <c r="A41" s="47" t="s">
        <v>116</v>
      </c>
      <c r="B41" s="9" t="s">
        <v>190</v>
      </c>
      <c r="C41" s="10">
        <v>20000</v>
      </c>
      <c r="D41" s="13">
        <f t="shared" si="0"/>
        <v>0.04347775047858134</v>
      </c>
      <c r="E41" s="133">
        <v>0</v>
      </c>
      <c r="F41" s="10">
        <f t="shared" si="1"/>
        <v>0</v>
      </c>
      <c r="G41" s="13">
        <f t="shared" si="2"/>
        <v>0</v>
      </c>
      <c r="H41" s="10">
        <f t="shared" si="3"/>
        <v>20000</v>
      </c>
      <c r="I41" s="9"/>
      <c r="J41" s="9"/>
    </row>
    <row r="42" spans="1:10" ht="21">
      <c r="A42" s="47" t="s">
        <v>116</v>
      </c>
      <c r="B42" s="9" t="s">
        <v>191</v>
      </c>
      <c r="C42" s="10">
        <v>8000</v>
      </c>
      <c r="D42" s="13">
        <f t="shared" si="0"/>
        <v>0.017391100191432536</v>
      </c>
      <c r="E42" s="133">
        <v>0</v>
      </c>
      <c r="F42" s="10">
        <f>SUM(E42)</f>
        <v>0</v>
      </c>
      <c r="G42" s="13">
        <f>F42*100/C42</f>
        <v>0</v>
      </c>
      <c r="H42" s="10">
        <f>C42-F42</f>
        <v>8000</v>
      </c>
      <c r="I42" s="9"/>
      <c r="J42" s="9"/>
    </row>
    <row r="43" spans="1:10" ht="21">
      <c r="A43" s="47"/>
      <c r="B43" s="9" t="s">
        <v>192</v>
      </c>
      <c r="C43" s="10">
        <v>15000</v>
      </c>
      <c r="D43" s="13">
        <f t="shared" si="0"/>
        <v>0.032608312858936006</v>
      </c>
      <c r="E43" s="133">
        <v>0</v>
      </c>
      <c r="F43" s="10">
        <f>SUM(E43)</f>
        <v>0</v>
      </c>
      <c r="G43" s="13">
        <f>F43*100/C43</f>
        <v>0</v>
      </c>
      <c r="H43" s="10">
        <f>C43-F43</f>
        <v>15000</v>
      </c>
      <c r="I43" s="9"/>
      <c r="J43" s="9"/>
    </row>
    <row r="44" spans="1:10" ht="21">
      <c r="A44" s="47" t="s">
        <v>119</v>
      </c>
      <c r="B44" s="9" t="s">
        <v>58</v>
      </c>
      <c r="C44" s="10">
        <v>40000</v>
      </c>
      <c r="D44" s="13">
        <f t="shared" si="0"/>
        <v>0.08695550095716267</v>
      </c>
      <c r="E44" s="133">
        <v>0</v>
      </c>
      <c r="F44" s="10">
        <f t="shared" si="1"/>
        <v>0</v>
      </c>
      <c r="G44" s="13">
        <f t="shared" si="2"/>
        <v>0</v>
      </c>
      <c r="H44" s="10">
        <f t="shared" si="3"/>
        <v>40000</v>
      </c>
      <c r="I44" s="9"/>
      <c r="J44" s="13"/>
    </row>
    <row r="45" spans="1:10" ht="21">
      <c r="A45" s="47" t="s">
        <v>149</v>
      </c>
      <c r="B45" s="9" t="s">
        <v>105</v>
      </c>
      <c r="C45" s="10">
        <v>25000</v>
      </c>
      <c r="D45" s="13">
        <f t="shared" si="0"/>
        <v>0.054347188098226674</v>
      </c>
      <c r="E45" s="133">
        <v>0</v>
      </c>
      <c r="F45" s="10">
        <f t="shared" si="1"/>
        <v>0</v>
      </c>
      <c r="G45" s="13">
        <f t="shared" si="2"/>
        <v>0</v>
      </c>
      <c r="H45" s="10">
        <f t="shared" si="3"/>
        <v>25000</v>
      </c>
      <c r="I45" s="9"/>
      <c r="J45" s="9"/>
    </row>
    <row r="46" spans="1:10" ht="21">
      <c r="A46" s="47" t="s">
        <v>150</v>
      </c>
      <c r="B46" s="9" t="s">
        <v>54</v>
      </c>
      <c r="C46" s="10">
        <v>30000</v>
      </c>
      <c r="D46" s="13">
        <f t="shared" si="0"/>
        <v>0.06521662571787201</v>
      </c>
      <c r="E46" s="133">
        <v>0</v>
      </c>
      <c r="F46" s="10">
        <f>SUM(E46)</f>
        <v>0</v>
      </c>
      <c r="G46" s="13">
        <f>F46*100/C46</f>
        <v>0</v>
      </c>
      <c r="H46" s="10">
        <f>C46-F46</f>
        <v>30000</v>
      </c>
      <c r="I46" s="9"/>
      <c r="J46" s="9"/>
    </row>
    <row r="47" spans="1:10" ht="21">
      <c r="A47" s="47" t="s">
        <v>139</v>
      </c>
      <c r="B47" s="9" t="s">
        <v>111</v>
      </c>
      <c r="C47" s="10">
        <v>40000</v>
      </c>
      <c r="D47" s="13">
        <f t="shared" si="0"/>
        <v>0.08695550095716267</v>
      </c>
      <c r="E47" s="133">
        <v>0</v>
      </c>
      <c r="F47" s="10">
        <f>SUM(E47)</f>
        <v>0</v>
      </c>
      <c r="G47" s="13">
        <f>F47*100/C47</f>
        <v>0</v>
      </c>
      <c r="H47" s="10">
        <f>C47-F47</f>
        <v>40000</v>
      </c>
      <c r="I47" s="9"/>
      <c r="J47" s="9"/>
    </row>
    <row r="48" spans="1:10" s="4" customFormat="1" ht="21">
      <c r="A48" s="48" t="s">
        <v>151</v>
      </c>
      <c r="B48" s="20" t="s">
        <v>45</v>
      </c>
      <c r="C48" s="21">
        <f>SUM(C49:C67)</f>
        <v>2943638</v>
      </c>
      <c r="D48" s="13"/>
      <c r="E48" s="133"/>
      <c r="F48" s="10"/>
      <c r="G48" s="13"/>
      <c r="H48" s="10"/>
      <c r="I48" s="11"/>
      <c r="J48" s="11"/>
    </row>
    <row r="49" spans="1:10" ht="21">
      <c r="A49" s="47" t="s">
        <v>128</v>
      </c>
      <c r="B49" s="9" t="s">
        <v>20</v>
      </c>
      <c r="C49" s="10">
        <v>1643970</v>
      </c>
      <c r="D49" s="13">
        <f t="shared" si="0"/>
        <v>3.573805872713668</v>
      </c>
      <c r="E49" s="133">
        <v>404550</v>
      </c>
      <c r="F49" s="10">
        <f t="shared" si="1"/>
        <v>404550</v>
      </c>
      <c r="G49" s="13">
        <f t="shared" si="2"/>
        <v>24.60811328673881</v>
      </c>
      <c r="H49" s="10">
        <f t="shared" si="3"/>
        <v>1239420</v>
      </c>
      <c r="I49" s="9"/>
      <c r="J49" s="9"/>
    </row>
    <row r="50" spans="1:10" ht="21">
      <c r="A50" s="47" t="s">
        <v>152</v>
      </c>
      <c r="B50" s="9" t="s">
        <v>21</v>
      </c>
      <c r="C50" s="10">
        <v>15900</v>
      </c>
      <c r="D50" s="13">
        <f t="shared" si="0"/>
        <v>0.03456481163047216</v>
      </c>
      <c r="E50" s="133">
        <v>3975</v>
      </c>
      <c r="F50" s="10">
        <f t="shared" si="1"/>
        <v>3975</v>
      </c>
      <c r="G50" s="13">
        <f t="shared" si="2"/>
        <v>25</v>
      </c>
      <c r="H50" s="10">
        <f t="shared" si="3"/>
        <v>11925</v>
      </c>
      <c r="I50" s="9"/>
      <c r="J50" s="9"/>
    </row>
    <row r="51" spans="1:10" ht="21">
      <c r="A51" s="47" t="s">
        <v>129</v>
      </c>
      <c r="B51" s="9" t="s">
        <v>22</v>
      </c>
      <c r="C51" s="10">
        <v>42000</v>
      </c>
      <c r="D51" s="13">
        <f t="shared" si="0"/>
        <v>0.0913032760050208</v>
      </c>
      <c r="E51" s="133">
        <v>10500</v>
      </c>
      <c r="F51" s="10">
        <f t="shared" si="1"/>
        <v>10500</v>
      </c>
      <c r="G51" s="13">
        <f t="shared" si="2"/>
        <v>25</v>
      </c>
      <c r="H51" s="10">
        <f t="shared" si="3"/>
        <v>31500</v>
      </c>
      <c r="I51" s="9"/>
      <c r="J51" s="9"/>
    </row>
    <row r="52" spans="1:10" ht="21">
      <c r="A52" s="47" t="s">
        <v>130</v>
      </c>
      <c r="B52" s="9" t="s">
        <v>23</v>
      </c>
      <c r="C52" s="10">
        <v>212700</v>
      </c>
      <c r="D52" s="13">
        <f t="shared" si="0"/>
        <v>0.4623858763397125</v>
      </c>
      <c r="E52" s="133">
        <v>52710</v>
      </c>
      <c r="F52" s="10">
        <f t="shared" si="1"/>
        <v>52710</v>
      </c>
      <c r="G52" s="13">
        <f t="shared" si="2"/>
        <v>24.78138222849083</v>
      </c>
      <c r="H52" s="10">
        <f t="shared" si="3"/>
        <v>159990</v>
      </c>
      <c r="I52" s="9"/>
      <c r="J52" s="9"/>
    </row>
    <row r="53" spans="1:10" ht="21">
      <c r="A53" s="47" t="s">
        <v>131</v>
      </c>
      <c r="B53" s="9" t="s">
        <v>24</v>
      </c>
      <c r="C53" s="10">
        <v>362168</v>
      </c>
      <c r="D53" s="13">
        <f t="shared" si="0"/>
        <v>0.7873124967663423</v>
      </c>
      <c r="E53" s="133">
        <v>90540</v>
      </c>
      <c r="F53" s="10">
        <f>SUM(E53)</f>
        <v>90540</v>
      </c>
      <c r="G53" s="13">
        <f t="shared" si="2"/>
        <v>24.999447770095646</v>
      </c>
      <c r="H53" s="10">
        <f t="shared" si="3"/>
        <v>271628</v>
      </c>
      <c r="I53" s="9"/>
      <c r="J53" s="9"/>
    </row>
    <row r="54" spans="1:10" ht="21">
      <c r="A54" s="47" t="s">
        <v>132</v>
      </c>
      <c r="B54" s="9" t="s">
        <v>25</v>
      </c>
      <c r="C54" s="10">
        <v>15900</v>
      </c>
      <c r="D54" s="13">
        <f t="shared" si="0"/>
        <v>0.03456481163047216</v>
      </c>
      <c r="E54" s="133">
        <v>2535</v>
      </c>
      <c r="F54" s="10">
        <f>SUM(E54)</f>
        <v>2535</v>
      </c>
      <c r="G54" s="13">
        <f t="shared" si="2"/>
        <v>15.943396226415095</v>
      </c>
      <c r="H54" s="10">
        <f t="shared" si="3"/>
        <v>13365</v>
      </c>
      <c r="I54" s="9"/>
      <c r="J54" s="9"/>
    </row>
    <row r="55" spans="1:10" ht="21">
      <c r="A55" s="47" t="s">
        <v>134</v>
      </c>
      <c r="B55" s="9" t="s">
        <v>27</v>
      </c>
      <c r="C55" s="10">
        <v>5000</v>
      </c>
      <c r="D55" s="13">
        <f t="shared" si="0"/>
        <v>0.010869437619645334</v>
      </c>
      <c r="E55" s="133">
        <v>0</v>
      </c>
      <c r="F55" s="10">
        <f aca="true" t="shared" si="5" ref="F55:F62">SUM(E55)</f>
        <v>0</v>
      </c>
      <c r="G55" s="13">
        <f t="shared" si="2"/>
        <v>0</v>
      </c>
      <c r="H55" s="10">
        <f t="shared" si="3"/>
        <v>5000</v>
      </c>
      <c r="I55" s="9"/>
      <c r="J55" s="9"/>
    </row>
    <row r="56" spans="1:10" ht="21">
      <c r="A56" s="47" t="s">
        <v>135</v>
      </c>
      <c r="B56" s="9" t="s">
        <v>28</v>
      </c>
      <c r="C56" s="10">
        <v>60000</v>
      </c>
      <c r="D56" s="13">
        <f t="shared" si="0"/>
        <v>0.13043325143574402</v>
      </c>
      <c r="E56" s="133">
        <v>14850</v>
      </c>
      <c r="F56" s="10">
        <f t="shared" si="5"/>
        <v>14850</v>
      </c>
      <c r="G56" s="13">
        <f t="shared" si="2"/>
        <v>24.75</v>
      </c>
      <c r="H56" s="10">
        <f t="shared" si="3"/>
        <v>45150</v>
      </c>
      <c r="I56" s="9"/>
      <c r="J56" s="9"/>
    </row>
    <row r="57" spans="1:10" ht="21">
      <c r="A57" s="47" t="s">
        <v>136</v>
      </c>
      <c r="B57" s="9" t="s">
        <v>29</v>
      </c>
      <c r="C57" s="10">
        <v>20000</v>
      </c>
      <c r="D57" s="13">
        <f t="shared" si="0"/>
        <v>0.04347775047858134</v>
      </c>
      <c r="E57" s="133">
        <v>5100</v>
      </c>
      <c r="F57" s="10">
        <f t="shared" si="5"/>
        <v>5100</v>
      </c>
      <c r="G57" s="13">
        <f t="shared" si="2"/>
        <v>25.5</v>
      </c>
      <c r="H57" s="10">
        <f t="shared" si="3"/>
        <v>14900</v>
      </c>
      <c r="I57" s="9"/>
      <c r="J57" s="9"/>
    </row>
    <row r="58" spans="1:10" ht="21">
      <c r="A58" s="47" t="s">
        <v>137</v>
      </c>
      <c r="B58" s="9" t="s">
        <v>30</v>
      </c>
      <c r="C58" s="10">
        <v>80000</v>
      </c>
      <c r="D58" s="13">
        <f t="shared" si="0"/>
        <v>0.17391100191432535</v>
      </c>
      <c r="E58" s="133">
        <v>3888</v>
      </c>
      <c r="F58" s="10">
        <f t="shared" si="5"/>
        <v>3888</v>
      </c>
      <c r="G58" s="13">
        <f t="shared" si="2"/>
        <v>4.86</v>
      </c>
      <c r="H58" s="10">
        <f t="shared" si="3"/>
        <v>76112</v>
      </c>
      <c r="I58" s="9"/>
      <c r="J58" s="9"/>
    </row>
    <row r="59" spans="1:10" ht="21">
      <c r="A59" s="47" t="s">
        <v>139</v>
      </c>
      <c r="B59" s="9" t="s">
        <v>32</v>
      </c>
      <c r="C59" s="10">
        <v>50000</v>
      </c>
      <c r="D59" s="13">
        <f t="shared" si="0"/>
        <v>0.10869437619645335</v>
      </c>
      <c r="E59" s="133">
        <v>0</v>
      </c>
      <c r="F59" s="10">
        <f t="shared" si="5"/>
        <v>0</v>
      </c>
      <c r="G59" s="13">
        <f t="shared" si="2"/>
        <v>0</v>
      </c>
      <c r="H59" s="10">
        <f t="shared" si="3"/>
        <v>50000</v>
      </c>
      <c r="I59" s="9"/>
      <c r="J59" s="9"/>
    </row>
    <row r="60" spans="1:10" ht="21">
      <c r="A60" s="47" t="s">
        <v>139</v>
      </c>
      <c r="B60" s="9" t="s">
        <v>46</v>
      </c>
      <c r="C60" s="10">
        <v>300000</v>
      </c>
      <c r="D60" s="13">
        <f t="shared" si="0"/>
        <v>0.6521662571787201</v>
      </c>
      <c r="E60" s="133">
        <v>15000</v>
      </c>
      <c r="F60" s="10">
        <f t="shared" si="5"/>
        <v>15000</v>
      </c>
      <c r="G60" s="13">
        <f t="shared" si="2"/>
        <v>5</v>
      </c>
      <c r="H60" s="10">
        <f t="shared" si="3"/>
        <v>285000</v>
      </c>
      <c r="I60" s="9"/>
      <c r="J60" s="9"/>
    </row>
    <row r="61" spans="1:10" ht="21">
      <c r="A61" s="47" t="s">
        <v>140</v>
      </c>
      <c r="B61" s="9" t="s">
        <v>35</v>
      </c>
      <c r="C61" s="10">
        <v>10000</v>
      </c>
      <c r="D61" s="13">
        <f t="shared" si="0"/>
        <v>0.02173887523929067</v>
      </c>
      <c r="E61" s="133">
        <v>0</v>
      </c>
      <c r="F61" s="10">
        <f t="shared" si="5"/>
        <v>0</v>
      </c>
      <c r="G61" s="13">
        <f t="shared" si="2"/>
        <v>0</v>
      </c>
      <c r="H61" s="10">
        <f t="shared" si="3"/>
        <v>10000</v>
      </c>
      <c r="I61" s="9"/>
      <c r="J61" s="9"/>
    </row>
    <row r="62" spans="1:10" ht="21">
      <c r="A62" s="47" t="s">
        <v>141</v>
      </c>
      <c r="B62" s="9" t="s">
        <v>36</v>
      </c>
      <c r="C62" s="10">
        <v>60000</v>
      </c>
      <c r="D62" s="13">
        <f t="shared" si="0"/>
        <v>0.13043325143574402</v>
      </c>
      <c r="E62" s="133">
        <v>7675</v>
      </c>
      <c r="F62" s="10">
        <f t="shared" si="5"/>
        <v>7675</v>
      </c>
      <c r="G62" s="13">
        <f t="shared" si="2"/>
        <v>12.791666666666666</v>
      </c>
      <c r="H62" s="10">
        <f t="shared" si="3"/>
        <v>52325</v>
      </c>
      <c r="I62" s="9"/>
      <c r="J62" s="9"/>
    </row>
    <row r="63" spans="1:10" ht="21">
      <c r="A63" s="47" t="s">
        <v>144</v>
      </c>
      <c r="B63" s="9" t="s">
        <v>39</v>
      </c>
      <c r="C63" s="10">
        <v>30000</v>
      </c>
      <c r="D63" s="13">
        <f t="shared" si="0"/>
        <v>0.06521662571787201</v>
      </c>
      <c r="E63" s="133">
        <v>14480</v>
      </c>
      <c r="F63" s="10">
        <f>SUM(E63)</f>
        <v>14480</v>
      </c>
      <c r="G63" s="13">
        <f t="shared" si="2"/>
        <v>48.266666666666666</v>
      </c>
      <c r="H63" s="10">
        <f t="shared" si="3"/>
        <v>15520</v>
      </c>
      <c r="I63" s="9"/>
      <c r="J63" s="9"/>
    </row>
    <row r="64" spans="1:10" ht="21">
      <c r="A64" s="47" t="s">
        <v>116</v>
      </c>
      <c r="B64" s="9" t="s">
        <v>193</v>
      </c>
      <c r="C64" s="10">
        <v>11000</v>
      </c>
      <c r="D64" s="13">
        <f t="shared" si="0"/>
        <v>0.023912762763219735</v>
      </c>
      <c r="E64" s="133">
        <v>0</v>
      </c>
      <c r="F64" s="10">
        <f>SUM(E64)</f>
        <v>0</v>
      </c>
      <c r="G64" s="13">
        <f t="shared" si="2"/>
        <v>0</v>
      </c>
      <c r="H64" s="10">
        <f t="shared" si="3"/>
        <v>11000</v>
      </c>
      <c r="I64" s="9"/>
      <c r="J64" s="9"/>
    </row>
    <row r="65" spans="1:10" ht="21">
      <c r="A65" s="47" t="s">
        <v>117</v>
      </c>
      <c r="B65" s="9" t="s">
        <v>194</v>
      </c>
      <c r="C65" s="10">
        <v>5900</v>
      </c>
      <c r="D65" s="13">
        <f t="shared" si="0"/>
        <v>0.012825936391181495</v>
      </c>
      <c r="E65" s="133">
        <v>0</v>
      </c>
      <c r="F65" s="10">
        <f>SUM(E65)</f>
        <v>0</v>
      </c>
      <c r="G65" s="13">
        <f t="shared" si="2"/>
        <v>0</v>
      </c>
      <c r="H65" s="10">
        <f t="shared" si="3"/>
        <v>5900</v>
      </c>
      <c r="I65" s="9"/>
      <c r="J65" s="9"/>
    </row>
    <row r="66" spans="1:10" ht="21">
      <c r="A66" s="47" t="s">
        <v>118</v>
      </c>
      <c r="B66" s="9" t="s">
        <v>195</v>
      </c>
      <c r="C66" s="10">
        <v>7900</v>
      </c>
      <c r="D66" s="13">
        <f t="shared" si="0"/>
        <v>0.01717371143903963</v>
      </c>
      <c r="E66" s="133">
        <v>0</v>
      </c>
      <c r="F66" s="10">
        <f>SUM(E66)</f>
        <v>0</v>
      </c>
      <c r="G66" s="13">
        <f t="shared" si="2"/>
        <v>0</v>
      </c>
      <c r="H66" s="10">
        <f t="shared" si="3"/>
        <v>7900</v>
      </c>
      <c r="I66" s="9"/>
      <c r="J66" s="9"/>
    </row>
    <row r="67" spans="1:10" ht="21">
      <c r="A67" s="47" t="s">
        <v>118</v>
      </c>
      <c r="B67" s="9" t="s">
        <v>112</v>
      </c>
      <c r="C67" s="10">
        <v>11200</v>
      </c>
      <c r="D67" s="13">
        <f t="shared" si="0"/>
        <v>0.02434754026800555</v>
      </c>
      <c r="E67" s="133">
        <v>0</v>
      </c>
      <c r="F67" s="10">
        <f>SUM(E67)</f>
        <v>0</v>
      </c>
      <c r="G67" s="13">
        <f t="shared" si="2"/>
        <v>0</v>
      </c>
      <c r="H67" s="10">
        <f t="shared" si="3"/>
        <v>11200</v>
      </c>
      <c r="I67" s="9"/>
      <c r="J67" s="9"/>
    </row>
    <row r="68" spans="1:10" ht="21">
      <c r="A68" s="45" t="s">
        <v>153</v>
      </c>
      <c r="B68" s="16" t="s">
        <v>47</v>
      </c>
      <c r="C68" s="17"/>
      <c r="D68" s="13"/>
      <c r="E68" s="133"/>
      <c r="F68" s="10"/>
      <c r="G68" s="13"/>
      <c r="H68" s="10"/>
      <c r="I68" s="9"/>
      <c r="J68" s="9"/>
    </row>
    <row r="69" spans="1:10" ht="21">
      <c r="A69" s="48" t="s">
        <v>154</v>
      </c>
      <c r="B69" s="20" t="s">
        <v>48</v>
      </c>
      <c r="C69" s="21">
        <f>SUM(C70:C75)</f>
        <v>180000</v>
      </c>
      <c r="D69" s="13"/>
      <c r="E69" s="133"/>
      <c r="F69" s="10"/>
      <c r="G69" s="13"/>
      <c r="H69" s="10"/>
      <c r="I69" s="9"/>
      <c r="J69" s="9"/>
    </row>
    <row r="70" spans="1:10" ht="21">
      <c r="A70" s="47" t="s">
        <v>139</v>
      </c>
      <c r="B70" s="9" t="s">
        <v>106</v>
      </c>
      <c r="C70" s="10">
        <v>60000</v>
      </c>
      <c r="D70" s="13">
        <f t="shared" si="0"/>
        <v>0.13043325143574402</v>
      </c>
      <c r="E70" s="133">
        <v>0</v>
      </c>
      <c r="F70" s="10">
        <f>SUM(E70)</f>
        <v>0</v>
      </c>
      <c r="G70" s="13">
        <f>F70*100/C70</f>
        <v>0</v>
      </c>
      <c r="H70" s="10">
        <f>C70-F70</f>
        <v>60000</v>
      </c>
      <c r="I70" s="9"/>
      <c r="J70" s="9"/>
    </row>
    <row r="71" spans="1:10" ht="21">
      <c r="A71" s="47" t="s">
        <v>139</v>
      </c>
      <c r="B71" s="9" t="s">
        <v>49</v>
      </c>
      <c r="C71" s="10">
        <v>100000</v>
      </c>
      <c r="D71" s="13">
        <f t="shared" si="0"/>
        <v>0.2173887523929067</v>
      </c>
      <c r="E71" s="133">
        <v>0</v>
      </c>
      <c r="F71" s="10">
        <f>SUM(E71)</f>
        <v>0</v>
      </c>
      <c r="G71" s="13">
        <f>F71*100/C71</f>
        <v>0</v>
      </c>
      <c r="H71" s="10">
        <f>C71-F71</f>
        <v>100000</v>
      </c>
      <c r="I71" s="9"/>
      <c r="J71" s="9"/>
    </row>
    <row r="72" spans="1:10" ht="21">
      <c r="A72" s="47" t="s">
        <v>150</v>
      </c>
      <c r="B72" s="9" t="s">
        <v>196</v>
      </c>
      <c r="C72" s="10">
        <v>20000</v>
      </c>
      <c r="D72" s="13">
        <f t="shared" si="0"/>
        <v>0.04347775047858134</v>
      </c>
      <c r="E72" s="133">
        <v>20000</v>
      </c>
      <c r="F72" s="10">
        <f>SUM(E72)</f>
        <v>20000</v>
      </c>
      <c r="G72" s="13">
        <f>F72*100/C72</f>
        <v>100</v>
      </c>
      <c r="H72" s="10">
        <f>C72-F72</f>
        <v>0</v>
      </c>
      <c r="I72" s="9"/>
      <c r="J72" s="9"/>
    </row>
    <row r="73" spans="1:10" ht="21">
      <c r="A73" s="47"/>
      <c r="B73" s="9" t="s">
        <v>197</v>
      </c>
      <c r="C73" s="10"/>
      <c r="D73" s="13"/>
      <c r="E73" s="133"/>
      <c r="F73" s="10"/>
      <c r="G73" s="13"/>
      <c r="H73" s="10"/>
      <c r="I73" s="9"/>
      <c r="J73" s="9"/>
    </row>
    <row r="74" spans="1:10" ht="21">
      <c r="A74" s="47"/>
      <c r="B74" s="9" t="s">
        <v>198</v>
      </c>
      <c r="C74" s="10"/>
      <c r="D74" s="13"/>
      <c r="E74" s="133"/>
      <c r="F74" s="10"/>
      <c r="G74" s="13"/>
      <c r="H74" s="10"/>
      <c r="I74" s="9"/>
      <c r="J74" s="9"/>
    </row>
    <row r="75" spans="1:10" ht="21">
      <c r="A75" s="45" t="s">
        <v>155</v>
      </c>
      <c r="B75" s="16" t="s">
        <v>50</v>
      </c>
      <c r="C75" s="17"/>
      <c r="D75" s="13"/>
      <c r="E75" s="133"/>
      <c r="F75" s="10"/>
      <c r="G75" s="13"/>
      <c r="H75" s="10"/>
      <c r="I75" s="9"/>
      <c r="J75" s="9"/>
    </row>
    <row r="76" spans="1:10" ht="21">
      <c r="A76" s="48" t="s">
        <v>156</v>
      </c>
      <c r="B76" s="20" t="s">
        <v>51</v>
      </c>
      <c r="C76" s="21">
        <f>SUM(C77:C82)</f>
        <v>4745386</v>
      </c>
      <c r="D76" s="13"/>
      <c r="E76" s="133"/>
      <c r="F76" s="10"/>
      <c r="G76" s="13"/>
      <c r="H76" s="10"/>
      <c r="I76" s="9"/>
      <c r="J76" s="9"/>
    </row>
    <row r="77" spans="1:10" ht="21">
      <c r="A77" s="47" t="s">
        <v>139</v>
      </c>
      <c r="B77" s="9" t="s">
        <v>52</v>
      </c>
      <c r="C77" s="10">
        <v>130000</v>
      </c>
      <c r="D77" s="13">
        <f aca="true" t="shared" si="6" ref="D77:D137">C77*100/46000540</f>
        <v>0.2826053781107787</v>
      </c>
      <c r="E77" s="133">
        <v>0</v>
      </c>
      <c r="F77" s="10">
        <f aca="true" t="shared" si="7" ref="F77:F117">SUM(E77)</f>
        <v>0</v>
      </c>
      <c r="G77" s="13">
        <f aca="true" t="shared" si="8" ref="G77:G117">F77*100/C77</f>
        <v>0</v>
      </c>
      <c r="H77" s="10">
        <f aca="true" t="shared" si="9" ref="H77:H128">C77-F77</f>
        <v>130000</v>
      </c>
      <c r="I77" s="9"/>
      <c r="J77" s="9"/>
    </row>
    <row r="78" spans="1:10" ht="21">
      <c r="A78" s="47" t="s">
        <v>142</v>
      </c>
      <c r="B78" s="9" t="s">
        <v>107</v>
      </c>
      <c r="C78" s="10">
        <v>231900</v>
      </c>
      <c r="D78" s="13">
        <f t="shared" si="6"/>
        <v>0.5041245167991506</v>
      </c>
      <c r="E78" s="133">
        <v>11880</v>
      </c>
      <c r="F78" s="10">
        <f t="shared" si="7"/>
        <v>11880</v>
      </c>
      <c r="G78" s="13">
        <f t="shared" si="8"/>
        <v>5.1228978007761965</v>
      </c>
      <c r="H78" s="10">
        <f t="shared" si="9"/>
        <v>220020</v>
      </c>
      <c r="I78" s="9"/>
      <c r="J78" s="9"/>
    </row>
    <row r="79" spans="1:10" ht="21">
      <c r="A79" s="47" t="s">
        <v>157</v>
      </c>
      <c r="B79" s="9" t="s">
        <v>53</v>
      </c>
      <c r="C79" s="10">
        <v>1429486</v>
      </c>
      <c r="D79" s="13">
        <f t="shared" si="6"/>
        <v>3.107541781031266</v>
      </c>
      <c r="E79" s="133">
        <v>0</v>
      </c>
      <c r="F79" s="10">
        <f t="shared" si="7"/>
        <v>0</v>
      </c>
      <c r="G79" s="13">
        <f t="shared" si="8"/>
        <v>0</v>
      </c>
      <c r="H79" s="10">
        <f t="shared" si="9"/>
        <v>1429486</v>
      </c>
      <c r="I79" s="9"/>
      <c r="J79" s="9"/>
    </row>
    <row r="80" spans="1:10" ht="21">
      <c r="A80" s="47" t="s">
        <v>150</v>
      </c>
      <c r="B80" s="148" t="s">
        <v>199</v>
      </c>
      <c r="C80" s="10">
        <v>30000</v>
      </c>
      <c r="D80" s="13">
        <f t="shared" si="6"/>
        <v>0.06521662571787201</v>
      </c>
      <c r="E80" s="133">
        <v>0</v>
      </c>
      <c r="F80" s="10">
        <f t="shared" si="7"/>
        <v>0</v>
      </c>
      <c r="G80" s="13">
        <f t="shared" si="8"/>
        <v>0</v>
      </c>
      <c r="H80" s="10">
        <f t="shared" si="9"/>
        <v>30000</v>
      </c>
      <c r="I80" s="9"/>
      <c r="J80" s="9"/>
    </row>
    <row r="81" spans="1:10" ht="21">
      <c r="A81" s="47" t="s">
        <v>150</v>
      </c>
      <c r="B81" s="148" t="s">
        <v>200</v>
      </c>
      <c r="C81" s="10">
        <v>60000</v>
      </c>
      <c r="D81" s="13">
        <f t="shared" si="6"/>
        <v>0.13043325143574402</v>
      </c>
      <c r="E81" s="133">
        <v>0</v>
      </c>
      <c r="F81" s="10">
        <f t="shared" si="7"/>
        <v>0</v>
      </c>
      <c r="G81" s="13">
        <f t="shared" si="8"/>
        <v>0</v>
      </c>
      <c r="H81" s="10">
        <f t="shared" si="9"/>
        <v>60000</v>
      </c>
      <c r="I81" s="9"/>
      <c r="J81" s="9"/>
    </row>
    <row r="82" spans="1:10" ht="21">
      <c r="A82" s="47" t="s">
        <v>150</v>
      </c>
      <c r="B82" s="148" t="s">
        <v>201</v>
      </c>
      <c r="C82" s="10">
        <v>2864000</v>
      </c>
      <c r="D82" s="13">
        <f t="shared" si="6"/>
        <v>6.226013868532847</v>
      </c>
      <c r="E82" s="133">
        <v>716000</v>
      </c>
      <c r="F82" s="10">
        <f t="shared" si="7"/>
        <v>716000</v>
      </c>
      <c r="G82" s="13">
        <f t="shared" si="8"/>
        <v>25</v>
      </c>
      <c r="H82" s="10">
        <f t="shared" si="9"/>
        <v>2148000</v>
      </c>
      <c r="I82" s="9"/>
      <c r="J82" s="9"/>
    </row>
    <row r="83" spans="1:10" ht="21">
      <c r="A83" s="47"/>
      <c r="B83" s="148" t="s">
        <v>202</v>
      </c>
      <c r="C83" s="10"/>
      <c r="D83" s="13"/>
      <c r="E83" s="133"/>
      <c r="F83" s="10"/>
      <c r="G83" s="13"/>
      <c r="H83" s="10"/>
      <c r="I83" s="9"/>
      <c r="J83" s="9"/>
    </row>
    <row r="84" spans="1:10" ht="21">
      <c r="A84" s="47"/>
      <c r="B84" s="16" t="s">
        <v>203</v>
      </c>
      <c r="C84" s="10"/>
      <c r="D84" s="13"/>
      <c r="E84" s="133"/>
      <c r="F84" s="10"/>
      <c r="G84" s="13"/>
      <c r="H84" s="10"/>
      <c r="I84" s="9"/>
      <c r="J84" s="9"/>
    </row>
    <row r="85" spans="1:10" ht="21">
      <c r="A85" s="173"/>
      <c r="B85" s="20" t="s">
        <v>204</v>
      </c>
      <c r="C85" s="174">
        <f>SUM(C86:C89)</f>
        <v>306000</v>
      </c>
      <c r="D85" s="13"/>
      <c r="E85" s="133"/>
      <c r="F85" s="10"/>
      <c r="G85" s="13"/>
      <c r="H85" s="10"/>
      <c r="I85" s="9"/>
      <c r="J85" s="9"/>
    </row>
    <row r="86" spans="1:10" ht="21">
      <c r="A86" s="47" t="s">
        <v>139</v>
      </c>
      <c r="B86" s="148" t="s">
        <v>205</v>
      </c>
      <c r="C86" s="10">
        <v>66000</v>
      </c>
      <c r="D86" s="13">
        <f t="shared" si="6"/>
        <v>0.14347657657931842</v>
      </c>
      <c r="E86" s="133">
        <v>0</v>
      </c>
      <c r="F86" s="10">
        <f t="shared" si="7"/>
        <v>0</v>
      </c>
      <c r="G86" s="13">
        <f t="shared" si="8"/>
        <v>0</v>
      </c>
      <c r="H86" s="10">
        <f t="shared" si="9"/>
        <v>66000</v>
      </c>
      <c r="I86" s="9"/>
      <c r="J86" s="9"/>
    </row>
    <row r="87" spans="1:10" ht="21">
      <c r="A87" s="47"/>
      <c r="B87" s="148" t="s">
        <v>206</v>
      </c>
      <c r="C87" s="10"/>
      <c r="D87" s="13"/>
      <c r="E87" s="133"/>
      <c r="F87" s="10"/>
      <c r="G87" s="13"/>
      <c r="H87" s="10"/>
      <c r="I87" s="9"/>
      <c r="J87" s="9"/>
    </row>
    <row r="88" spans="1:10" ht="21">
      <c r="A88" s="47"/>
      <c r="B88" s="148" t="s">
        <v>207</v>
      </c>
      <c r="C88" s="10"/>
      <c r="D88" s="13"/>
      <c r="E88" s="133"/>
      <c r="F88" s="10"/>
      <c r="G88" s="13"/>
      <c r="H88" s="10"/>
      <c r="I88" s="9"/>
      <c r="J88" s="9"/>
    </row>
    <row r="89" spans="1:10" ht="21">
      <c r="A89" s="47" t="s">
        <v>168</v>
      </c>
      <c r="B89" s="148" t="s">
        <v>208</v>
      </c>
      <c r="C89" s="10">
        <v>240000</v>
      </c>
      <c r="D89" s="13">
        <f t="shared" si="6"/>
        <v>0.5217330057429761</v>
      </c>
      <c r="E89" s="133">
        <v>0</v>
      </c>
      <c r="F89" s="10">
        <f t="shared" si="7"/>
        <v>0</v>
      </c>
      <c r="G89" s="13">
        <f t="shared" si="8"/>
        <v>0</v>
      </c>
      <c r="H89" s="10">
        <f t="shared" si="9"/>
        <v>240000</v>
      </c>
      <c r="I89" s="9"/>
      <c r="J89" s="9"/>
    </row>
    <row r="90" spans="1:10" ht="21">
      <c r="A90" s="47"/>
      <c r="B90" s="148" t="s">
        <v>209</v>
      </c>
      <c r="C90" s="10"/>
      <c r="D90" s="13"/>
      <c r="E90" s="133"/>
      <c r="F90" s="10"/>
      <c r="G90" s="13"/>
      <c r="H90" s="10"/>
      <c r="I90" s="9"/>
      <c r="J90" s="9"/>
    </row>
    <row r="91" spans="1:10" ht="21">
      <c r="A91" s="45" t="s">
        <v>158</v>
      </c>
      <c r="B91" s="16" t="s">
        <v>56</v>
      </c>
      <c r="C91" s="17"/>
      <c r="D91" s="13"/>
      <c r="E91" s="133"/>
      <c r="F91" s="10"/>
      <c r="G91" s="13"/>
      <c r="H91" s="10"/>
      <c r="I91" s="9"/>
      <c r="J91" s="9"/>
    </row>
    <row r="92" spans="1:10" ht="21">
      <c r="A92" s="48" t="s">
        <v>159</v>
      </c>
      <c r="B92" s="20" t="s">
        <v>57</v>
      </c>
      <c r="C92" s="21">
        <f>SUM(C93:C112)</f>
        <v>3066477</v>
      </c>
      <c r="D92" s="13"/>
      <c r="E92" s="133"/>
      <c r="F92" s="10"/>
      <c r="G92" s="13"/>
      <c r="H92" s="10"/>
      <c r="I92" s="9"/>
      <c r="J92" s="9"/>
    </row>
    <row r="93" spans="1:10" ht="21">
      <c r="A93" s="47" t="s">
        <v>128</v>
      </c>
      <c r="B93" s="9" t="s">
        <v>20</v>
      </c>
      <c r="C93" s="10">
        <v>793740</v>
      </c>
      <c r="D93" s="13">
        <f t="shared" si="6"/>
        <v>1.7255014832434576</v>
      </c>
      <c r="E93" s="133">
        <v>158910</v>
      </c>
      <c r="F93" s="10">
        <f t="shared" si="7"/>
        <v>158910</v>
      </c>
      <c r="G93" s="13">
        <f t="shared" si="8"/>
        <v>20.020409705949053</v>
      </c>
      <c r="H93" s="10">
        <f t="shared" si="9"/>
        <v>634830</v>
      </c>
      <c r="I93" s="9"/>
      <c r="J93" s="9"/>
    </row>
    <row r="94" spans="1:10" ht="21">
      <c r="A94" s="47" t="s">
        <v>152</v>
      </c>
      <c r="B94" s="9" t="s">
        <v>21</v>
      </c>
      <c r="C94" s="10">
        <v>21300</v>
      </c>
      <c r="D94" s="13">
        <f t="shared" si="6"/>
        <v>0.04630380425968913</v>
      </c>
      <c r="E94" s="133">
        <v>0</v>
      </c>
      <c r="F94" s="10">
        <f t="shared" si="7"/>
        <v>0</v>
      </c>
      <c r="G94" s="13">
        <f t="shared" si="8"/>
        <v>0</v>
      </c>
      <c r="H94" s="10">
        <f t="shared" si="9"/>
        <v>21300</v>
      </c>
      <c r="I94" s="9"/>
      <c r="J94" s="9"/>
    </row>
    <row r="95" spans="1:10" ht="21">
      <c r="A95" s="47" t="s">
        <v>129</v>
      </c>
      <c r="B95" s="9" t="s">
        <v>22</v>
      </c>
      <c r="C95" s="10">
        <v>42000</v>
      </c>
      <c r="D95" s="13">
        <f t="shared" si="6"/>
        <v>0.0913032760050208</v>
      </c>
      <c r="E95" s="133">
        <v>10500</v>
      </c>
      <c r="F95" s="10">
        <f t="shared" si="7"/>
        <v>10500</v>
      </c>
      <c r="G95" s="13">
        <f t="shared" si="8"/>
        <v>25</v>
      </c>
      <c r="H95" s="10">
        <f t="shared" si="9"/>
        <v>31500</v>
      </c>
      <c r="I95" s="9"/>
      <c r="J95" s="9"/>
    </row>
    <row r="96" spans="1:10" ht="21">
      <c r="A96" s="47" t="s">
        <v>131</v>
      </c>
      <c r="B96" s="9" t="s">
        <v>24</v>
      </c>
      <c r="C96" s="10">
        <v>519541</v>
      </c>
      <c r="D96" s="13">
        <f t="shared" si="6"/>
        <v>1.1294236980696313</v>
      </c>
      <c r="E96" s="133">
        <v>129870</v>
      </c>
      <c r="F96" s="10">
        <f t="shared" si="7"/>
        <v>129870</v>
      </c>
      <c r="G96" s="13">
        <f t="shared" si="8"/>
        <v>24.997064716740354</v>
      </c>
      <c r="H96" s="10">
        <f t="shared" si="9"/>
        <v>389671</v>
      </c>
      <c r="I96" s="9"/>
      <c r="J96" s="9"/>
    </row>
    <row r="97" spans="1:10" ht="21">
      <c r="A97" s="47" t="s">
        <v>132</v>
      </c>
      <c r="B97" s="9" t="s">
        <v>25</v>
      </c>
      <c r="C97" s="10">
        <v>13056</v>
      </c>
      <c r="D97" s="13">
        <f t="shared" si="6"/>
        <v>0.028382275512417898</v>
      </c>
      <c r="E97" s="133">
        <v>3180</v>
      </c>
      <c r="F97" s="10">
        <f t="shared" si="7"/>
        <v>3180</v>
      </c>
      <c r="G97" s="13">
        <f t="shared" si="8"/>
        <v>24.356617647058822</v>
      </c>
      <c r="H97" s="10">
        <f t="shared" si="9"/>
        <v>9876</v>
      </c>
      <c r="I97" s="9"/>
      <c r="J97" s="9"/>
    </row>
    <row r="98" spans="1:10" ht="21">
      <c r="A98" s="47" t="s">
        <v>133</v>
      </c>
      <c r="B98" s="9" t="s">
        <v>26</v>
      </c>
      <c r="C98" s="10">
        <v>100000</v>
      </c>
      <c r="D98" s="13">
        <f t="shared" si="6"/>
        <v>0.2173887523929067</v>
      </c>
      <c r="E98" s="133">
        <v>0</v>
      </c>
      <c r="F98" s="10">
        <f t="shared" si="7"/>
        <v>0</v>
      </c>
      <c r="G98" s="13">
        <f t="shared" si="8"/>
        <v>0</v>
      </c>
      <c r="H98" s="10">
        <f t="shared" si="9"/>
        <v>100000</v>
      </c>
      <c r="I98" s="9"/>
      <c r="J98" s="9"/>
    </row>
    <row r="99" spans="1:10" ht="21">
      <c r="A99" s="47" t="s">
        <v>134</v>
      </c>
      <c r="B99" s="9" t="s">
        <v>27</v>
      </c>
      <c r="C99" s="10">
        <v>15000</v>
      </c>
      <c r="D99" s="13">
        <f t="shared" si="6"/>
        <v>0.032608312858936006</v>
      </c>
      <c r="E99" s="133">
        <v>0</v>
      </c>
      <c r="F99" s="10">
        <f t="shared" si="7"/>
        <v>0</v>
      </c>
      <c r="G99" s="13">
        <f t="shared" si="8"/>
        <v>0</v>
      </c>
      <c r="H99" s="10">
        <f t="shared" si="9"/>
        <v>15000</v>
      </c>
      <c r="I99" s="9"/>
      <c r="J99" s="9"/>
    </row>
    <row r="100" spans="1:10" ht="21">
      <c r="A100" s="47" t="s">
        <v>135</v>
      </c>
      <c r="B100" s="9" t="s">
        <v>28</v>
      </c>
      <c r="C100" s="10">
        <v>28000</v>
      </c>
      <c r="D100" s="13">
        <f t="shared" si="6"/>
        <v>0.06086885067001387</v>
      </c>
      <c r="E100" s="133">
        <v>0</v>
      </c>
      <c r="F100" s="10">
        <f t="shared" si="7"/>
        <v>0</v>
      </c>
      <c r="G100" s="13">
        <f t="shared" si="8"/>
        <v>0</v>
      </c>
      <c r="H100" s="10">
        <f t="shared" si="9"/>
        <v>28000</v>
      </c>
      <c r="I100" s="9"/>
      <c r="J100" s="9"/>
    </row>
    <row r="101" spans="1:10" ht="21">
      <c r="A101" s="47" t="s">
        <v>136</v>
      </c>
      <c r="B101" s="9" t="s">
        <v>29</v>
      </c>
      <c r="C101" s="10">
        <v>5000</v>
      </c>
      <c r="D101" s="13">
        <f t="shared" si="6"/>
        <v>0.010869437619645334</v>
      </c>
      <c r="E101" s="133">
        <v>0</v>
      </c>
      <c r="F101" s="10">
        <f t="shared" si="7"/>
        <v>0</v>
      </c>
      <c r="G101" s="13">
        <f t="shared" si="8"/>
        <v>0</v>
      </c>
      <c r="H101" s="10">
        <f t="shared" si="9"/>
        <v>5000</v>
      </c>
      <c r="I101" s="9"/>
      <c r="J101" s="9"/>
    </row>
    <row r="102" spans="1:10" ht="21">
      <c r="A102" s="47" t="s">
        <v>137</v>
      </c>
      <c r="B102" s="9" t="s">
        <v>30</v>
      </c>
      <c r="C102" s="10">
        <v>1000000</v>
      </c>
      <c r="D102" s="13">
        <f t="shared" si="6"/>
        <v>2.173887523929067</v>
      </c>
      <c r="E102" s="133">
        <v>40100</v>
      </c>
      <c r="F102" s="10">
        <f t="shared" si="7"/>
        <v>40100</v>
      </c>
      <c r="G102" s="13">
        <f t="shared" si="8"/>
        <v>4.01</v>
      </c>
      <c r="H102" s="10">
        <f t="shared" si="9"/>
        <v>959900</v>
      </c>
      <c r="I102" s="9"/>
      <c r="J102" s="9"/>
    </row>
    <row r="103" spans="1:10" ht="21">
      <c r="A103" s="47" t="s">
        <v>139</v>
      </c>
      <c r="B103" s="9" t="s">
        <v>32</v>
      </c>
      <c r="C103" s="10">
        <v>50000</v>
      </c>
      <c r="D103" s="13">
        <f t="shared" si="6"/>
        <v>0.10869437619645335</v>
      </c>
      <c r="E103" s="133">
        <v>0</v>
      </c>
      <c r="F103" s="10">
        <f t="shared" si="7"/>
        <v>0</v>
      </c>
      <c r="G103" s="13">
        <f t="shared" si="8"/>
        <v>0</v>
      </c>
      <c r="H103" s="10">
        <f t="shared" si="9"/>
        <v>50000</v>
      </c>
      <c r="I103" s="9"/>
      <c r="J103" s="9"/>
    </row>
    <row r="104" spans="1:10" ht="21">
      <c r="A104" s="47" t="s">
        <v>140</v>
      </c>
      <c r="B104" s="9" t="s">
        <v>35</v>
      </c>
      <c r="C104" s="10">
        <v>15000</v>
      </c>
      <c r="D104" s="13">
        <f t="shared" si="6"/>
        <v>0.032608312858936006</v>
      </c>
      <c r="E104" s="133">
        <v>0</v>
      </c>
      <c r="F104" s="10">
        <f t="shared" si="7"/>
        <v>0</v>
      </c>
      <c r="G104" s="13">
        <f t="shared" si="8"/>
        <v>0</v>
      </c>
      <c r="H104" s="10">
        <f t="shared" si="9"/>
        <v>15000</v>
      </c>
      <c r="I104" s="9"/>
      <c r="J104" s="9"/>
    </row>
    <row r="105" spans="1:10" ht="21">
      <c r="A105" s="47" t="s">
        <v>141</v>
      </c>
      <c r="B105" s="9" t="s">
        <v>36</v>
      </c>
      <c r="C105" s="10">
        <v>25000</v>
      </c>
      <c r="D105" s="13">
        <f t="shared" si="6"/>
        <v>0.054347188098226674</v>
      </c>
      <c r="E105" s="133">
        <v>0</v>
      </c>
      <c r="F105" s="10">
        <f t="shared" si="7"/>
        <v>0</v>
      </c>
      <c r="G105" s="13">
        <f t="shared" si="8"/>
        <v>0</v>
      </c>
      <c r="H105" s="10">
        <f t="shared" si="9"/>
        <v>25000</v>
      </c>
      <c r="I105" s="9"/>
      <c r="J105" s="9"/>
    </row>
    <row r="106" spans="1:10" ht="21">
      <c r="A106" s="47" t="s">
        <v>144</v>
      </c>
      <c r="B106" s="9" t="s">
        <v>39</v>
      </c>
      <c r="C106" s="10">
        <v>20000</v>
      </c>
      <c r="D106" s="13">
        <f t="shared" si="6"/>
        <v>0.04347775047858134</v>
      </c>
      <c r="E106" s="133">
        <v>0</v>
      </c>
      <c r="F106" s="10">
        <f t="shared" si="7"/>
        <v>0</v>
      </c>
      <c r="G106" s="13">
        <f t="shared" si="8"/>
        <v>0</v>
      </c>
      <c r="H106" s="10">
        <f t="shared" si="9"/>
        <v>20000</v>
      </c>
      <c r="I106" s="9"/>
      <c r="J106" s="9"/>
    </row>
    <row r="107" spans="1:10" ht="21">
      <c r="A107" s="47" t="s">
        <v>116</v>
      </c>
      <c r="B107" s="9" t="s">
        <v>210</v>
      </c>
      <c r="C107" s="10">
        <v>11000</v>
      </c>
      <c r="D107" s="13">
        <f t="shared" si="6"/>
        <v>0.023912762763219735</v>
      </c>
      <c r="E107" s="133">
        <v>0</v>
      </c>
      <c r="F107" s="10">
        <f t="shared" si="7"/>
        <v>0</v>
      </c>
      <c r="G107" s="13">
        <f t="shared" si="8"/>
        <v>0</v>
      </c>
      <c r="H107" s="10">
        <f t="shared" si="9"/>
        <v>11000</v>
      </c>
      <c r="I107" s="9"/>
      <c r="J107" s="9"/>
    </row>
    <row r="108" spans="1:10" ht="21">
      <c r="A108" s="47" t="s">
        <v>116</v>
      </c>
      <c r="B108" s="9" t="s">
        <v>211</v>
      </c>
      <c r="C108" s="10">
        <v>22000</v>
      </c>
      <c r="D108" s="13">
        <f t="shared" si="6"/>
        <v>0.04782552552643947</v>
      </c>
      <c r="E108" s="133">
        <v>0</v>
      </c>
      <c r="F108" s="10">
        <f t="shared" si="7"/>
        <v>0</v>
      </c>
      <c r="G108" s="13">
        <f t="shared" si="8"/>
        <v>0</v>
      </c>
      <c r="H108" s="10">
        <f t="shared" si="9"/>
        <v>22000</v>
      </c>
      <c r="I108" s="9"/>
      <c r="J108" s="9"/>
    </row>
    <row r="109" spans="1:10" ht="21">
      <c r="A109" s="47" t="s">
        <v>116</v>
      </c>
      <c r="B109" s="9" t="s">
        <v>212</v>
      </c>
      <c r="C109" s="10">
        <v>11000</v>
      </c>
      <c r="D109" s="13">
        <f t="shared" si="6"/>
        <v>0.023912762763219735</v>
      </c>
      <c r="E109" s="133">
        <v>0</v>
      </c>
      <c r="F109" s="10">
        <f t="shared" si="7"/>
        <v>0</v>
      </c>
      <c r="G109" s="13">
        <f t="shared" si="8"/>
        <v>0</v>
      </c>
      <c r="H109" s="10">
        <f t="shared" si="9"/>
        <v>11000</v>
      </c>
      <c r="I109" s="9"/>
      <c r="J109" s="9"/>
    </row>
    <row r="110" spans="1:10" ht="21">
      <c r="A110" s="47" t="s">
        <v>163</v>
      </c>
      <c r="B110" s="9" t="s">
        <v>213</v>
      </c>
      <c r="C110" s="10">
        <v>123000</v>
      </c>
      <c r="D110" s="13">
        <f t="shared" si="6"/>
        <v>0.2673881654432752</v>
      </c>
      <c r="E110" s="133">
        <v>41000</v>
      </c>
      <c r="F110" s="10">
        <f t="shared" si="7"/>
        <v>41000</v>
      </c>
      <c r="G110" s="13">
        <f t="shared" si="8"/>
        <v>33.333333333333336</v>
      </c>
      <c r="H110" s="10">
        <f t="shared" si="9"/>
        <v>82000</v>
      </c>
      <c r="I110" s="9"/>
      <c r="J110" s="9"/>
    </row>
    <row r="111" spans="1:10" ht="21">
      <c r="A111" s="47" t="s">
        <v>163</v>
      </c>
      <c r="B111" s="9" t="s">
        <v>214</v>
      </c>
      <c r="C111" s="10">
        <v>40500</v>
      </c>
      <c r="D111" s="13">
        <f t="shared" si="6"/>
        <v>0.08804244471912721</v>
      </c>
      <c r="E111" s="133">
        <v>11000</v>
      </c>
      <c r="F111" s="10">
        <f t="shared" si="7"/>
        <v>11000</v>
      </c>
      <c r="G111" s="13">
        <f t="shared" si="8"/>
        <v>27.160493827160494</v>
      </c>
      <c r="H111" s="10">
        <f t="shared" si="9"/>
        <v>29500</v>
      </c>
      <c r="I111" s="9"/>
      <c r="J111" s="9"/>
    </row>
    <row r="112" spans="1:10" ht="21">
      <c r="A112" s="47" t="s">
        <v>119</v>
      </c>
      <c r="B112" s="9" t="s">
        <v>58</v>
      </c>
      <c r="C112" s="10">
        <v>211340</v>
      </c>
      <c r="D112" s="13">
        <f t="shared" si="6"/>
        <v>0.459429389307169</v>
      </c>
      <c r="E112" s="133">
        <v>0</v>
      </c>
      <c r="F112" s="10">
        <f t="shared" si="7"/>
        <v>0</v>
      </c>
      <c r="G112" s="13">
        <f t="shared" si="8"/>
        <v>0</v>
      </c>
      <c r="H112" s="10">
        <f t="shared" si="9"/>
        <v>211340</v>
      </c>
      <c r="I112" s="9"/>
      <c r="J112" s="9"/>
    </row>
    <row r="113" spans="1:10" ht="21">
      <c r="A113" s="48" t="s">
        <v>161</v>
      </c>
      <c r="B113" s="20" t="s">
        <v>59</v>
      </c>
      <c r="C113" s="21">
        <f>SUM(C114:C121)</f>
        <v>706000</v>
      </c>
      <c r="D113" s="13"/>
      <c r="E113" s="133"/>
      <c r="F113" s="10"/>
      <c r="G113" s="13"/>
      <c r="H113" s="10"/>
      <c r="I113" s="9"/>
      <c r="J113" s="9"/>
    </row>
    <row r="114" spans="1:10" ht="21">
      <c r="A114" s="47" t="s">
        <v>160</v>
      </c>
      <c r="B114" s="9" t="s">
        <v>60</v>
      </c>
      <c r="C114" s="10">
        <v>150000</v>
      </c>
      <c r="D114" s="13">
        <f t="shared" si="6"/>
        <v>0.32608312858936006</v>
      </c>
      <c r="E114" s="133">
        <v>0</v>
      </c>
      <c r="F114" s="10">
        <f t="shared" si="7"/>
        <v>0</v>
      </c>
      <c r="G114" s="13">
        <f t="shared" si="8"/>
        <v>0</v>
      </c>
      <c r="H114" s="10">
        <f t="shared" si="9"/>
        <v>150000</v>
      </c>
      <c r="I114" s="9"/>
      <c r="J114" s="9"/>
    </row>
    <row r="115" spans="1:10" ht="21">
      <c r="A115" s="47" t="s">
        <v>162</v>
      </c>
      <c r="B115" s="9" t="s">
        <v>55</v>
      </c>
      <c r="C115" s="10">
        <v>30000</v>
      </c>
      <c r="D115" s="13">
        <f t="shared" si="6"/>
        <v>0.06521662571787201</v>
      </c>
      <c r="E115" s="133">
        <v>0</v>
      </c>
      <c r="F115" s="10">
        <f t="shared" si="7"/>
        <v>0</v>
      </c>
      <c r="G115" s="13">
        <f t="shared" si="8"/>
        <v>0</v>
      </c>
      <c r="H115" s="10">
        <f t="shared" si="9"/>
        <v>30000</v>
      </c>
      <c r="I115" s="9"/>
      <c r="J115" s="9"/>
    </row>
    <row r="116" spans="1:10" ht="21">
      <c r="A116" s="47" t="s">
        <v>163</v>
      </c>
      <c r="B116" s="9" t="s">
        <v>217</v>
      </c>
      <c r="C116" s="10">
        <v>96000</v>
      </c>
      <c r="D116" s="13">
        <f t="shared" si="6"/>
        <v>0.20869320229719043</v>
      </c>
      <c r="E116" s="133">
        <v>0</v>
      </c>
      <c r="F116" s="10">
        <f t="shared" si="7"/>
        <v>0</v>
      </c>
      <c r="G116" s="13">
        <f t="shared" si="8"/>
        <v>0</v>
      </c>
      <c r="H116" s="10">
        <f t="shared" si="9"/>
        <v>96000</v>
      </c>
      <c r="I116" s="9"/>
      <c r="J116" s="9"/>
    </row>
    <row r="117" spans="1:10" ht="21">
      <c r="A117" s="47" t="s">
        <v>164</v>
      </c>
      <c r="B117" s="9" t="s">
        <v>215</v>
      </c>
      <c r="C117" s="10">
        <v>60000</v>
      </c>
      <c r="D117" s="13">
        <f t="shared" si="6"/>
        <v>0.13043325143574402</v>
      </c>
      <c r="E117" s="133">
        <v>0</v>
      </c>
      <c r="F117" s="10">
        <f t="shared" si="7"/>
        <v>0</v>
      </c>
      <c r="G117" s="13">
        <f t="shared" si="8"/>
        <v>0</v>
      </c>
      <c r="H117" s="10">
        <f t="shared" si="9"/>
        <v>60000</v>
      </c>
      <c r="I117" s="9"/>
      <c r="J117" s="9"/>
    </row>
    <row r="118" spans="1:10" ht="21">
      <c r="A118" s="47"/>
      <c r="B118" s="9" t="s">
        <v>216</v>
      </c>
      <c r="C118" s="10"/>
      <c r="D118" s="13"/>
      <c r="E118" s="133"/>
      <c r="F118" s="10"/>
      <c r="G118" s="13"/>
      <c r="H118" s="10"/>
      <c r="I118" s="9"/>
      <c r="J118" s="9"/>
    </row>
    <row r="119" spans="1:10" ht="21">
      <c r="A119" s="47" t="s">
        <v>164</v>
      </c>
      <c r="B119" s="9" t="s">
        <v>218</v>
      </c>
      <c r="C119" s="10">
        <v>150000</v>
      </c>
      <c r="D119" s="13">
        <f t="shared" si="6"/>
        <v>0.32608312858936006</v>
      </c>
      <c r="E119" s="133">
        <v>0</v>
      </c>
      <c r="F119" s="10">
        <f>SUM(E119)</f>
        <v>0</v>
      </c>
      <c r="G119" s="13">
        <f>F119*100/C119</f>
        <v>0</v>
      </c>
      <c r="H119" s="10">
        <f>C119-F119</f>
        <v>150000</v>
      </c>
      <c r="I119" s="9"/>
      <c r="J119" s="9"/>
    </row>
    <row r="120" spans="1:10" ht="21">
      <c r="A120" s="47" t="s">
        <v>165</v>
      </c>
      <c r="B120" s="9" t="s">
        <v>219</v>
      </c>
      <c r="C120" s="10">
        <v>220000</v>
      </c>
      <c r="D120" s="13">
        <f t="shared" si="6"/>
        <v>0.4782552552643947</v>
      </c>
      <c r="E120" s="133">
        <v>0</v>
      </c>
      <c r="F120" s="10">
        <f>SUM(E120)</f>
        <v>0</v>
      </c>
      <c r="G120" s="13">
        <f>F120*100/C120</f>
        <v>0</v>
      </c>
      <c r="H120" s="10">
        <f t="shared" si="9"/>
        <v>220000</v>
      </c>
      <c r="I120" s="9"/>
      <c r="J120" s="9"/>
    </row>
    <row r="121" spans="1:10" ht="21">
      <c r="A121" s="47"/>
      <c r="B121" s="9" t="s">
        <v>220</v>
      </c>
      <c r="C121" s="10"/>
      <c r="D121" s="13"/>
      <c r="E121" s="133"/>
      <c r="F121" s="10"/>
      <c r="G121" s="13"/>
      <c r="H121" s="10"/>
      <c r="I121" s="9"/>
      <c r="J121" s="9"/>
    </row>
    <row r="122" spans="1:10" ht="21">
      <c r="A122" s="166" t="s">
        <v>113</v>
      </c>
      <c r="B122" s="167" t="s">
        <v>114</v>
      </c>
      <c r="C122" s="168">
        <f>SUM(C123:C124)</f>
        <v>130000</v>
      </c>
      <c r="D122" s="13"/>
      <c r="E122" s="133"/>
      <c r="F122" s="10"/>
      <c r="G122" s="13"/>
      <c r="H122" s="10"/>
      <c r="I122" s="9"/>
      <c r="J122" s="9"/>
    </row>
    <row r="123" spans="1:10" ht="21">
      <c r="A123" s="47" t="s">
        <v>222</v>
      </c>
      <c r="B123" s="9" t="s">
        <v>221</v>
      </c>
      <c r="C123" s="10">
        <v>50000</v>
      </c>
      <c r="D123" s="13">
        <f t="shared" si="6"/>
        <v>0.10869437619645335</v>
      </c>
      <c r="E123" s="133">
        <v>0</v>
      </c>
      <c r="F123" s="10">
        <f aca="true" t="shared" si="10" ref="F123:F128">SUM(E123)</f>
        <v>0</v>
      </c>
      <c r="G123" s="13">
        <f>F123*100/C123</f>
        <v>0</v>
      </c>
      <c r="H123" s="10">
        <f t="shared" si="9"/>
        <v>50000</v>
      </c>
      <c r="I123" s="9"/>
      <c r="J123" s="9"/>
    </row>
    <row r="124" spans="1:10" ht="21">
      <c r="A124" s="47" t="s">
        <v>142</v>
      </c>
      <c r="B124" s="9" t="s">
        <v>37</v>
      </c>
      <c r="C124" s="10">
        <v>80000</v>
      </c>
      <c r="D124" s="13">
        <f t="shared" si="6"/>
        <v>0.17391100191432535</v>
      </c>
      <c r="E124" s="133">
        <v>0</v>
      </c>
      <c r="F124" s="10">
        <f t="shared" si="10"/>
        <v>0</v>
      </c>
      <c r="G124" s="13">
        <f>F124*100/C124</f>
        <v>0</v>
      </c>
      <c r="H124" s="10">
        <f t="shared" si="9"/>
        <v>80000</v>
      </c>
      <c r="I124" s="9"/>
      <c r="J124" s="9"/>
    </row>
    <row r="125" spans="1:10" ht="20.25" customHeight="1">
      <c r="A125" s="45" t="s">
        <v>166</v>
      </c>
      <c r="B125" s="16" t="s">
        <v>61</v>
      </c>
      <c r="C125" s="10"/>
      <c r="D125" s="13"/>
      <c r="E125" s="133"/>
      <c r="F125" s="10"/>
      <c r="G125" s="13"/>
      <c r="H125" s="10"/>
      <c r="I125" s="9"/>
      <c r="J125" s="9"/>
    </row>
    <row r="126" spans="1:10" ht="20.25" customHeight="1">
      <c r="A126" s="48" t="s">
        <v>167</v>
      </c>
      <c r="B126" s="20" t="s">
        <v>62</v>
      </c>
      <c r="C126" s="21">
        <f>SUM(C127:C128)</f>
        <v>91500</v>
      </c>
      <c r="D126" s="13"/>
      <c r="E126" s="133"/>
      <c r="F126" s="10"/>
      <c r="G126" s="13"/>
      <c r="H126" s="10"/>
      <c r="I126" s="9"/>
      <c r="J126" s="9"/>
    </row>
    <row r="127" spans="1:10" ht="21">
      <c r="A127" s="147" t="s">
        <v>139</v>
      </c>
      <c r="B127" s="11" t="s">
        <v>223</v>
      </c>
      <c r="C127" s="12">
        <v>78000</v>
      </c>
      <c r="D127" s="13">
        <f t="shared" si="6"/>
        <v>0.16956322686646721</v>
      </c>
      <c r="E127" s="133">
        <v>0</v>
      </c>
      <c r="F127" s="10">
        <f t="shared" si="10"/>
        <v>0</v>
      </c>
      <c r="G127" s="13">
        <f>F127*100/C127</f>
        <v>0</v>
      </c>
      <c r="H127" s="10">
        <f t="shared" si="9"/>
        <v>78000</v>
      </c>
      <c r="I127" s="9"/>
      <c r="J127" s="9"/>
    </row>
    <row r="128" spans="1:10" ht="21">
      <c r="A128" s="47" t="s">
        <v>168</v>
      </c>
      <c r="B128" s="9" t="s">
        <v>44</v>
      </c>
      <c r="C128" s="10">
        <v>13500</v>
      </c>
      <c r="D128" s="13">
        <f t="shared" si="6"/>
        <v>0.029347481573042403</v>
      </c>
      <c r="E128" s="133">
        <v>0</v>
      </c>
      <c r="F128" s="10">
        <f t="shared" si="10"/>
        <v>0</v>
      </c>
      <c r="G128" s="13">
        <f>F128*100/C128</f>
        <v>0</v>
      </c>
      <c r="H128" s="10">
        <f t="shared" si="9"/>
        <v>13500</v>
      </c>
      <c r="I128" s="9"/>
      <c r="J128" s="9"/>
    </row>
    <row r="129" spans="1:10" ht="21">
      <c r="A129" s="45" t="s">
        <v>169</v>
      </c>
      <c r="B129" s="16" t="s">
        <v>63</v>
      </c>
      <c r="C129" s="17"/>
      <c r="D129" s="13"/>
      <c r="E129" s="133"/>
      <c r="F129" s="10"/>
      <c r="G129" s="13"/>
      <c r="H129" s="10"/>
      <c r="I129" s="9"/>
      <c r="J129" s="9"/>
    </row>
    <row r="130" spans="1:10" ht="21">
      <c r="A130" s="48" t="s">
        <v>170</v>
      </c>
      <c r="B130" s="20" t="s">
        <v>64</v>
      </c>
      <c r="C130" s="21">
        <f>SUM(C131:C133)</f>
        <v>440000</v>
      </c>
      <c r="D130" s="13"/>
      <c r="E130" s="133"/>
      <c r="F130" s="10"/>
      <c r="G130" s="13"/>
      <c r="H130" s="10"/>
      <c r="I130" s="9"/>
      <c r="J130" s="9"/>
    </row>
    <row r="131" spans="1:10" ht="21">
      <c r="A131" s="47" t="s">
        <v>139</v>
      </c>
      <c r="B131" s="9" t="s">
        <v>101</v>
      </c>
      <c r="C131" s="10">
        <v>160000</v>
      </c>
      <c r="D131" s="13">
        <f t="shared" si="6"/>
        <v>0.3478220038286507</v>
      </c>
      <c r="E131" s="133">
        <v>0</v>
      </c>
      <c r="F131" s="10">
        <f>SUM(E131)</f>
        <v>0</v>
      </c>
      <c r="G131" s="13">
        <f>F131*100/C131</f>
        <v>0</v>
      </c>
      <c r="H131" s="10">
        <f>C131-F131</f>
        <v>160000</v>
      </c>
      <c r="I131" s="9"/>
      <c r="J131" s="9"/>
    </row>
    <row r="132" spans="1:10" ht="21">
      <c r="A132" s="47" t="s">
        <v>139</v>
      </c>
      <c r="B132" s="9" t="s">
        <v>65</v>
      </c>
      <c r="C132" s="10">
        <v>180000</v>
      </c>
      <c r="D132" s="13">
        <f t="shared" si="6"/>
        <v>0.3912997543072321</v>
      </c>
      <c r="E132" s="133">
        <v>0</v>
      </c>
      <c r="F132" s="10">
        <f>SUM(E132)</f>
        <v>0</v>
      </c>
      <c r="G132" s="13">
        <f>F132*100/C132</f>
        <v>0</v>
      </c>
      <c r="H132" s="10">
        <f>C132-F132</f>
        <v>180000</v>
      </c>
      <c r="I132" s="9"/>
      <c r="J132" s="9"/>
    </row>
    <row r="133" spans="1:10" ht="21">
      <c r="A133" s="47" t="s">
        <v>139</v>
      </c>
      <c r="B133" s="9" t="s">
        <v>224</v>
      </c>
      <c r="C133" s="10">
        <v>100000</v>
      </c>
      <c r="D133" s="13">
        <f t="shared" si="6"/>
        <v>0.2173887523929067</v>
      </c>
      <c r="E133" s="133">
        <v>0</v>
      </c>
      <c r="F133" s="10">
        <f>SUM(E133)</f>
        <v>0</v>
      </c>
      <c r="G133" s="13">
        <f>F133*100/C133</f>
        <v>0</v>
      </c>
      <c r="H133" s="10">
        <f>C133-F133</f>
        <v>100000</v>
      </c>
      <c r="I133" s="9"/>
      <c r="J133" s="9"/>
    </row>
    <row r="134" spans="1:10" ht="21">
      <c r="A134" s="48" t="s">
        <v>171</v>
      </c>
      <c r="B134" s="20" t="s">
        <v>66</v>
      </c>
      <c r="C134" s="21">
        <f>SUM(C135:C139)</f>
        <v>597500</v>
      </c>
      <c r="D134" s="13"/>
      <c r="E134" s="133"/>
      <c r="F134" s="10"/>
      <c r="G134" s="13"/>
      <c r="H134" s="10"/>
      <c r="I134" s="9"/>
      <c r="J134" s="9"/>
    </row>
    <row r="135" spans="1:10" ht="21">
      <c r="A135" s="47" t="s">
        <v>139</v>
      </c>
      <c r="B135" s="9" t="s">
        <v>67</v>
      </c>
      <c r="C135" s="10">
        <v>370000</v>
      </c>
      <c r="D135" s="13">
        <f t="shared" si="6"/>
        <v>0.8043383838537548</v>
      </c>
      <c r="E135" s="133">
        <v>348960</v>
      </c>
      <c r="F135" s="10">
        <f>SUM(E135)</f>
        <v>348960</v>
      </c>
      <c r="G135" s="13">
        <f>F135*100/C135</f>
        <v>94.31351351351351</v>
      </c>
      <c r="H135" s="10">
        <f>C135-F135</f>
        <v>21040</v>
      </c>
      <c r="I135" s="9"/>
      <c r="J135" s="9"/>
    </row>
    <row r="136" spans="1:10" ht="21">
      <c r="A136" s="47" t="s">
        <v>139</v>
      </c>
      <c r="B136" s="9" t="s">
        <v>68</v>
      </c>
      <c r="C136" s="10">
        <v>100000</v>
      </c>
      <c r="D136" s="13">
        <f t="shared" si="6"/>
        <v>0.2173887523929067</v>
      </c>
      <c r="E136" s="133">
        <v>0</v>
      </c>
      <c r="F136" s="10">
        <f>SUM(E136)</f>
        <v>0</v>
      </c>
      <c r="G136" s="13">
        <f>F136*100/C136</f>
        <v>0</v>
      </c>
      <c r="H136" s="10">
        <f>C136-F136</f>
        <v>100000</v>
      </c>
      <c r="I136" s="9"/>
      <c r="J136" s="9"/>
    </row>
    <row r="137" spans="1:10" ht="21">
      <c r="A137" s="47" t="s">
        <v>139</v>
      </c>
      <c r="B137" s="9" t="s">
        <v>115</v>
      </c>
      <c r="C137" s="10">
        <v>15000</v>
      </c>
      <c r="D137" s="13">
        <f t="shared" si="6"/>
        <v>0.032608312858936006</v>
      </c>
      <c r="E137" s="133">
        <v>0</v>
      </c>
      <c r="F137" s="10">
        <f>SUM(E137)</f>
        <v>0</v>
      </c>
      <c r="G137" s="13">
        <f>F137*100/C137</f>
        <v>0</v>
      </c>
      <c r="H137" s="10">
        <f>C137-F137</f>
        <v>15000</v>
      </c>
      <c r="I137" s="9"/>
      <c r="J137" s="9"/>
    </row>
    <row r="138" spans="1:10" ht="21">
      <c r="A138" s="47" t="s">
        <v>150</v>
      </c>
      <c r="B138" s="9" t="s">
        <v>54</v>
      </c>
      <c r="C138" s="10">
        <v>12500</v>
      </c>
      <c r="D138" s="13">
        <f aca="true" t="shared" si="11" ref="D138:D171">C138*100/46000540</f>
        <v>0.027173594049113337</v>
      </c>
      <c r="E138" s="133">
        <v>0</v>
      </c>
      <c r="F138" s="10">
        <f>SUM(E138)</f>
        <v>0</v>
      </c>
      <c r="G138" s="13">
        <f>F138*100/C138</f>
        <v>0</v>
      </c>
      <c r="H138" s="10">
        <f>C138-F138</f>
        <v>12500</v>
      </c>
      <c r="I138" s="9"/>
      <c r="J138" s="9"/>
    </row>
    <row r="139" spans="1:10" ht="21">
      <c r="A139" s="47" t="s">
        <v>168</v>
      </c>
      <c r="B139" s="9" t="s">
        <v>44</v>
      </c>
      <c r="C139" s="10">
        <v>100000</v>
      </c>
      <c r="D139" s="13">
        <f t="shared" si="11"/>
        <v>0.2173887523929067</v>
      </c>
      <c r="E139" s="133">
        <v>0</v>
      </c>
      <c r="F139" s="10">
        <f>SUM(E139)</f>
        <v>0</v>
      </c>
      <c r="G139" s="13">
        <f>F139*100/C139</f>
        <v>0</v>
      </c>
      <c r="H139" s="10">
        <f>C139-F139</f>
        <v>100000</v>
      </c>
      <c r="I139" s="9"/>
      <c r="J139" s="9"/>
    </row>
    <row r="140" spans="1:10" ht="21">
      <c r="A140" s="45" t="s">
        <v>244</v>
      </c>
      <c r="B140" s="16" t="s">
        <v>243</v>
      </c>
      <c r="C140" s="10"/>
      <c r="D140" s="13"/>
      <c r="E140" s="133"/>
      <c r="F140" s="10"/>
      <c r="G140" s="13"/>
      <c r="H140" s="10"/>
      <c r="I140" s="9"/>
      <c r="J140" s="9"/>
    </row>
    <row r="141" spans="1:10" ht="21">
      <c r="A141" s="48" t="s">
        <v>245</v>
      </c>
      <c r="B141" s="20" t="s">
        <v>225</v>
      </c>
      <c r="C141" s="21">
        <f>SUM(C142:C157)</f>
        <v>4749282</v>
      </c>
      <c r="D141" s="13"/>
      <c r="E141" s="133"/>
      <c r="F141" s="10"/>
      <c r="G141" s="13"/>
      <c r="H141" s="10"/>
      <c r="I141" s="9"/>
      <c r="J141" s="9"/>
    </row>
    <row r="142" spans="1:10" ht="21">
      <c r="A142" s="47" t="s">
        <v>246</v>
      </c>
      <c r="B142" s="9" t="s">
        <v>226</v>
      </c>
      <c r="C142" s="10">
        <v>600000</v>
      </c>
      <c r="D142" s="13">
        <f t="shared" si="11"/>
        <v>1.3043325143574402</v>
      </c>
      <c r="E142" s="133">
        <v>52930</v>
      </c>
      <c r="F142" s="10">
        <f aca="true" t="shared" si="12" ref="F142:F156">SUM(E142)</f>
        <v>52930</v>
      </c>
      <c r="G142" s="13">
        <f aca="true" t="shared" si="13" ref="G142:G156">F142*100/C142</f>
        <v>8.821666666666667</v>
      </c>
      <c r="H142" s="10">
        <f aca="true" t="shared" si="14" ref="H142:H156">C142-F142</f>
        <v>547070</v>
      </c>
      <c r="I142" s="9"/>
      <c r="J142" s="9"/>
    </row>
    <row r="143" spans="1:10" ht="21">
      <c r="A143" s="47" t="s">
        <v>164</v>
      </c>
      <c r="B143" s="9" t="s">
        <v>227</v>
      </c>
      <c r="C143" s="10">
        <v>486000</v>
      </c>
      <c r="D143" s="13">
        <f t="shared" si="11"/>
        <v>1.0565093366295266</v>
      </c>
      <c r="E143" s="133">
        <v>0</v>
      </c>
      <c r="F143" s="10">
        <f t="shared" si="12"/>
        <v>0</v>
      </c>
      <c r="G143" s="13">
        <f t="shared" si="13"/>
        <v>0</v>
      </c>
      <c r="H143" s="10">
        <f t="shared" si="14"/>
        <v>486000</v>
      </c>
      <c r="I143" s="9"/>
      <c r="J143" s="9"/>
    </row>
    <row r="144" spans="1:10" ht="21">
      <c r="A144" s="47" t="s">
        <v>164</v>
      </c>
      <c r="B144" s="9" t="s">
        <v>236</v>
      </c>
      <c r="C144" s="10">
        <v>331150</v>
      </c>
      <c r="D144" s="13">
        <f t="shared" si="11"/>
        <v>0.7198828535491105</v>
      </c>
      <c r="E144" s="133">
        <v>0</v>
      </c>
      <c r="F144" s="10">
        <f t="shared" si="12"/>
        <v>0</v>
      </c>
      <c r="G144" s="13">
        <f t="shared" si="13"/>
        <v>0</v>
      </c>
      <c r="H144" s="10">
        <f t="shared" si="14"/>
        <v>331150</v>
      </c>
      <c r="I144" s="9"/>
      <c r="J144" s="9"/>
    </row>
    <row r="145" spans="1:10" ht="21">
      <c r="A145" s="47" t="s">
        <v>164</v>
      </c>
      <c r="B145" s="9" t="s">
        <v>228</v>
      </c>
      <c r="C145" s="10">
        <v>310020</v>
      </c>
      <c r="D145" s="13">
        <f t="shared" si="11"/>
        <v>0.6739486101684893</v>
      </c>
      <c r="E145" s="133">
        <v>0</v>
      </c>
      <c r="F145" s="10">
        <f t="shared" si="12"/>
        <v>0</v>
      </c>
      <c r="G145" s="13">
        <f t="shared" si="13"/>
        <v>0</v>
      </c>
      <c r="H145" s="10">
        <f t="shared" si="14"/>
        <v>310020</v>
      </c>
      <c r="I145" s="9"/>
      <c r="J145" s="9"/>
    </row>
    <row r="146" spans="1:10" ht="21">
      <c r="A146" s="47"/>
      <c r="B146" s="9" t="s">
        <v>237</v>
      </c>
      <c r="C146" s="10"/>
      <c r="D146" s="13"/>
      <c r="E146" s="133"/>
      <c r="F146" s="10"/>
      <c r="G146" s="13"/>
      <c r="H146" s="10">
        <f t="shared" si="14"/>
        <v>0</v>
      </c>
      <c r="I146" s="9"/>
      <c r="J146" s="9"/>
    </row>
    <row r="147" spans="1:10" ht="21">
      <c r="A147" s="47" t="s">
        <v>164</v>
      </c>
      <c r="B147" s="9" t="s">
        <v>229</v>
      </c>
      <c r="C147" s="10">
        <v>133593</v>
      </c>
      <c r="D147" s="13">
        <f t="shared" si="11"/>
        <v>0.29041615598425585</v>
      </c>
      <c r="E147" s="133">
        <v>0</v>
      </c>
      <c r="F147" s="10">
        <f t="shared" si="12"/>
        <v>0</v>
      </c>
      <c r="G147" s="13">
        <f t="shared" si="13"/>
        <v>0</v>
      </c>
      <c r="H147" s="10">
        <f t="shared" si="14"/>
        <v>133593</v>
      </c>
      <c r="I147" s="9"/>
      <c r="J147" s="9"/>
    </row>
    <row r="148" spans="1:10" ht="21">
      <c r="A148" s="47"/>
      <c r="B148" s="9" t="s">
        <v>238</v>
      </c>
      <c r="C148" s="10"/>
      <c r="D148" s="13"/>
      <c r="E148" s="133"/>
      <c r="F148" s="10"/>
      <c r="G148" s="13"/>
      <c r="H148" s="10">
        <f t="shared" si="14"/>
        <v>0</v>
      </c>
      <c r="I148" s="9"/>
      <c r="J148" s="9"/>
    </row>
    <row r="149" spans="1:10" ht="21">
      <c r="A149" s="47" t="s">
        <v>164</v>
      </c>
      <c r="B149" s="9" t="s">
        <v>230</v>
      </c>
      <c r="C149" s="10">
        <v>306937</v>
      </c>
      <c r="D149" s="13">
        <f t="shared" si="11"/>
        <v>0.667246514932216</v>
      </c>
      <c r="E149" s="133">
        <v>0</v>
      </c>
      <c r="F149" s="10">
        <f t="shared" si="12"/>
        <v>0</v>
      </c>
      <c r="G149" s="13">
        <f t="shared" si="13"/>
        <v>0</v>
      </c>
      <c r="H149" s="10">
        <f t="shared" si="14"/>
        <v>306937</v>
      </c>
      <c r="I149" s="9"/>
      <c r="J149" s="9"/>
    </row>
    <row r="150" spans="1:10" ht="21">
      <c r="A150" s="47"/>
      <c r="B150" s="9" t="s">
        <v>239</v>
      </c>
      <c r="C150" s="10"/>
      <c r="D150" s="13"/>
      <c r="E150" s="133"/>
      <c r="F150" s="10"/>
      <c r="G150" s="13"/>
      <c r="H150" s="10">
        <f t="shared" si="14"/>
        <v>0</v>
      </c>
      <c r="I150" s="9"/>
      <c r="J150" s="9"/>
    </row>
    <row r="151" spans="1:10" ht="21">
      <c r="A151" s="47" t="s">
        <v>164</v>
      </c>
      <c r="B151" s="9" t="s">
        <v>231</v>
      </c>
      <c r="C151" s="10">
        <v>137340</v>
      </c>
      <c r="D151" s="13">
        <f t="shared" si="11"/>
        <v>0.29856171253641806</v>
      </c>
      <c r="E151" s="133">
        <v>0</v>
      </c>
      <c r="F151" s="10">
        <f t="shared" si="12"/>
        <v>0</v>
      </c>
      <c r="G151" s="13">
        <f t="shared" si="13"/>
        <v>0</v>
      </c>
      <c r="H151" s="10">
        <f t="shared" si="14"/>
        <v>137340</v>
      </c>
      <c r="I151" s="9"/>
      <c r="J151" s="9"/>
    </row>
    <row r="152" spans="1:10" ht="21">
      <c r="A152" s="47" t="s">
        <v>164</v>
      </c>
      <c r="B152" s="9" t="s">
        <v>233</v>
      </c>
      <c r="C152" s="10">
        <v>759922</v>
      </c>
      <c r="D152" s="13">
        <f t="shared" si="11"/>
        <v>1.6519849549592245</v>
      </c>
      <c r="E152" s="133">
        <v>0</v>
      </c>
      <c r="F152" s="10">
        <f t="shared" si="12"/>
        <v>0</v>
      </c>
      <c r="G152" s="13">
        <f t="shared" si="13"/>
        <v>0</v>
      </c>
      <c r="H152" s="10">
        <f t="shared" si="14"/>
        <v>759922</v>
      </c>
      <c r="I152" s="9"/>
      <c r="J152" s="9"/>
    </row>
    <row r="153" spans="1:10" ht="21">
      <c r="A153" s="47" t="s">
        <v>164</v>
      </c>
      <c r="B153" s="9" t="s">
        <v>232</v>
      </c>
      <c r="C153" s="10">
        <v>840777</v>
      </c>
      <c r="D153" s="13">
        <f t="shared" si="11"/>
        <v>1.8277546307065091</v>
      </c>
      <c r="E153" s="133">
        <v>0</v>
      </c>
      <c r="F153" s="10">
        <f t="shared" si="12"/>
        <v>0</v>
      </c>
      <c r="G153" s="13">
        <f t="shared" si="13"/>
        <v>0</v>
      </c>
      <c r="H153" s="10">
        <f t="shared" si="14"/>
        <v>840777</v>
      </c>
      <c r="I153" s="9"/>
      <c r="J153" s="9"/>
    </row>
    <row r="154" spans="1:10" ht="21">
      <c r="A154" s="47" t="s">
        <v>164</v>
      </c>
      <c r="B154" s="9" t="s">
        <v>234</v>
      </c>
      <c r="C154" s="10">
        <v>469543</v>
      </c>
      <c r="D154" s="13">
        <f t="shared" si="11"/>
        <v>1.0207336696482259</v>
      </c>
      <c r="E154" s="133">
        <v>0</v>
      </c>
      <c r="F154" s="10">
        <f t="shared" si="12"/>
        <v>0</v>
      </c>
      <c r="G154" s="13">
        <f t="shared" si="13"/>
        <v>0</v>
      </c>
      <c r="H154" s="10">
        <f t="shared" si="14"/>
        <v>469543</v>
      </c>
      <c r="I154" s="9"/>
      <c r="J154" s="9"/>
    </row>
    <row r="155" spans="1:10" ht="21">
      <c r="A155" s="47"/>
      <c r="B155" s="9" t="s">
        <v>240</v>
      </c>
      <c r="C155" s="10"/>
      <c r="D155" s="13"/>
      <c r="E155" s="133"/>
      <c r="F155" s="10"/>
      <c r="G155" s="13"/>
      <c r="H155" s="10">
        <f t="shared" si="14"/>
        <v>0</v>
      </c>
      <c r="I155" s="9"/>
      <c r="J155" s="9"/>
    </row>
    <row r="156" spans="1:10" ht="21">
      <c r="A156" s="47" t="s">
        <v>164</v>
      </c>
      <c r="B156" s="9" t="s">
        <v>235</v>
      </c>
      <c r="C156" s="10">
        <v>374000</v>
      </c>
      <c r="D156" s="13">
        <f t="shared" si="11"/>
        <v>0.813033933949471</v>
      </c>
      <c r="E156" s="133">
        <v>0</v>
      </c>
      <c r="F156" s="10">
        <f t="shared" si="12"/>
        <v>0</v>
      </c>
      <c r="G156" s="13">
        <f t="shared" si="13"/>
        <v>0</v>
      </c>
      <c r="H156" s="10">
        <f t="shared" si="14"/>
        <v>374000</v>
      </c>
      <c r="I156" s="9"/>
      <c r="J156" s="9"/>
    </row>
    <row r="157" spans="1:10" ht="21">
      <c r="A157" s="47"/>
      <c r="B157" s="9" t="s">
        <v>241</v>
      </c>
      <c r="C157" s="10"/>
      <c r="D157" s="13"/>
      <c r="E157" s="133"/>
      <c r="F157" s="10"/>
      <c r="G157" s="13"/>
      <c r="H157" s="10"/>
      <c r="I157" s="9"/>
      <c r="J157" s="9"/>
    </row>
    <row r="158" spans="1:10" ht="21">
      <c r="A158" s="45" t="s">
        <v>172</v>
      </c>
      <c r="B158" s="16" t="s">
        <v>69</v>
      </c>
      <c r="C158" s="17"/>
      <c r="D158" s="13"/>
      <c r="E158" s="133"/>
      <c r="F158" s="10"/>
      <c r="G158" s="13"/>
      <c r="H158" s="10"/>
      <c r="I158" s="9"/>
      <c r="J158" s="9"/>
    </row>
    <row r="159" spans="1:10" ht="21">
      <c r="A159" s="48" t="s">
        <v>173</v>
      </c>
      <c r="B159" s="20" t="s">
        <v>70</v>
      </c>
      <c r="C159" s="21">
        <f>SUM(C160)</f>
        <v>600000</v>
      </c>
      <c r="D159" s="13"/>
      <c r="E159" s="133"/>
      <c r="F159" s="10"/>
      <c r="G159" s="13"/>
      <c r="H159" s="10"/>
      <c r="I159" s="9"/>
      <c r="J159" s="9"/>
    </row>
    <row r="160" spans="1:10" ht="21">
      <c r="A160" s="47" t="s">
        <v>143</v>
      </c>
      <c r="B160" s="9" t="s">
        <v>38</v>
      </c>
      <c r="C160" s="10">
        <v>600000</v>
      </c>
      <c r="D160" s="13">
        <f t="shared" si="11"/>
        <v>1.3043325143574402</v>
      </c>
      <c r="E160" s="133">
        <v>0</v>
      </c>
      <c r="F160" s="10">
        <f>SUM(E160)</f>
        <v>0</v>
      </c>
      <c r="G160" s="13">
        <f>F160*100/C160</f>
        <v>0</v>
      </c>
      <c r="H160" s="10">
        <f>C160-F160</f>
        <v>600000</v>
      </c>
      <c r="I160" s="9"/>
      <c r="J160" s="9"/>
    </row>
    <row r="161" spans="1:10" ht="21">
      <c r="A161" s="45" t="s">
        <v>174</v>
      </c>
      <c r="B161" s="16" t="s">
        <v>71</v>
      </c>
      <c r="C161" s="17"/>
      <c r="D161" s="13"/>
      <c r="E161" s="133"/>
      <c r="F161" s="10"/>
      <c r="G161" s="13"/>
      <c r="H161" s="10"/>
      <c r="I161" s="9"/>
      <c r="J161" s="9"/>
    </row>
    <row r="162" spans="1:10" ht="21">
      <c r="A162" s="48" t="s">
        <v>175</v>
      </c>
      <c r="B162" s="20" t="s">
        <v>72</v>
      </c>
      <c r="C162" s="21">
        <f>SUM(C163:C169)</f>
        <v>15885033.6</v>
      </c>
      <c r="D162" s="13"/>
      <c r="E162" s="133"/>
      <c r="F162" s="10"/>
      <c r="G162" s="13"/>
      <c r="H162" s="10"/>
      <c r="I162" s="9"/>
      <c r="J162" s="9"/>
    </row>
    <row r="163" spans="1:10" ht="21">
      <c r="A163" s="47" t="s">
        <v>176</v>
      </c>
      <c r="B163" s="9" t="s">
        <v>73</v>
      </c>
      <c r="C163" s="10">
        <v>72552</v>
      </c>
      <c r="D163" s="13">
        <f t="shared" si="11"/>
        <v>0.15771988763610167</v>
      </c>
      <c r="E163" s="133">
        <v>18045</v>
      </c>
      <c r="F163" s="10">
        <f aca="true" t="shared" si="15" ref="F163:F169">SUM(E163)</f>
        <v>18045</v>
      </c>
      <c r="G163" s="13">
        <f aca="true" t="shared" si="16" ref="G163:G169">F163*100/C163</f>
        <v>24.871816076744956</v>
      </c>
      <c r="H163" s="10">
        <f aca="true" t="shared" si="17" ref="H163:H171">C163-F163</f>
        <v>54507</v>
      </c>
      <c r="I163" s="9"/>
      <c r="J163" s="9"/>
    </row>
    <row r="164" spans="1:10" ht="21">
      <c r="A164" s="47" t="s">
        <v>247</v>
      </c>
      <c r="B164" s="9" t="s">
        <v>242</v>
      </c>
      <c r="C164" s="10">
        <v>0</v>
      </c>
      <c r="D164" s="13">
        <f t="shared" si="11"/>
        <v>0</v>
      </c>
      <c r="E164" s="133">
        <v>0</v>
      </c>
      <c r="F164" s="10"/>
      <c r="G164" s="13"/>
      <c r="H164" s="10"/>
      <c r="I164" s="9"/>
      <c r="J164" s="9"/>
    </row>
    <row r="165" spans="1:10" ht="21">
      <c r="A165" s="47" t="s">
        <v>177</v>
      </c>
      <c r="B165" s="9" t="s">
        <v>104</v>
      </c>
      <c r="C165" s="10">
        <v>11323200</v>
      </c>
      <c r="D165" s="13">
        <f t="shared" si="11"/>
        <v>24.61536321095361</v>
      </c>
      <c r="E165" s="133">
        <v>2823500</v>
      </c>
      <c r="F165" s="10">
        <f t="shared" si="15"/>
        <v>2823500</v>
      </c>
      <c r="G165" s="13">
        <f t="shared" si="16"/>
        <v>24.935530592058782</v>
      </c>
      <c r="H165" s="10">
        <f t="shared" si="17"/>
        <v>8499700</v>
      </c>
      <c r="I165" s="9"/>
      <c r="J165" s="9"/>
    </row>
    <row r="166" spans="1:10" ht="21">
      <c r="A166" s="47" t="s">
        <v>178</v>
      </c>
      <c r="B166" s="9" t="s">
        <v>98</v>
      </c>
      <c r="C166" s="10">
        <v>2976000</v>
      </c>
      <c r="D166" s="13">
        <f t="shared" si="11"/>
        <v>6.469489271212903</v>
      </c>
      <c r="E166" s="133">
        <v>703200</v>
      </c>
      <c r="F166" s="10">
        <f t="shared" si="15"/>
        <v>703200</v>
      </c>
      <c r="G166" s="13">
        <f t="shared" si="16"/>
        <v>23.629032258064516</v>
      </c>
      <c r="H166" s="10">
        <f t="shared" si="17"/>
        <v>2272800</v>
      </c>
      <c r="I166" s="9"/>
      <c r="J166" s="9"/>
    </row>
    <row r="167" spans="1:10" ht="21">
      <c r="A167" s="47" t="s">
        <v>179</v>
      </c>
      <c r="B167" s="9" t="s">
        <v>74</v>
      </c>
      <c r="C167" s="10">
        <v>144000</v>
      </c>
      <c r="D167" s="13">
        <f t="shared" si="11"/>
        <v>0.31303980344578564</v>
      </c>
      <c r="E167" s="133">
        <v>34500</v>
      </c>
      <c r="F167" s="10">
        <f t="shared" si="15"/>
        <v>34500</v>
      </c>
      <c r="G167" s="13">
        <f t="shared" si="16"/>
        <v>23.958333333333332</v>
      </c>
      <c r="H167" s="10">
        <f t="shared" si="17"/>
        <v>109500</v>
      </c>
      <c r="I167" s="9"/>
      <c r="J167" s="9"/>
    </row>
    <row r="168" spans="1:10" ht="21">
      <c r="A168" s="47" t="s">
        <v>180</v>
      </c>
      <c r="B168" s="9" t="s">
        <v>75</v>
      </c>
      <c r="C168" s="10">
        <v>1229281.6</v>
      </c>
      <c r="D168" s="13">
        <f t="shared" si="11"/>
        <v>2.672319933635562</v>
      </c>
      <c r="E168" s="133">
        <v>9334</v>
      </c>
      <c r="F168" s="10">
        <f t="shared" si="15"/>
        <v>9334</v>
      </c>
      <c r="G168" s="13">
        <f t="shared" si="16"/>
        <v>0.7593052722826079</v>
      </c>
      <c r="H168" s="10">
        <f t="shared" si="17"/>
        <v>1219947.6</v>
      </c>
      <c r="I168" s="9"/>
      <c r="J168" s="9"/>
    </row>
    <row r="169" spans="1:10" ht="21">
      <c r="A169" s="47" t="s">
        <v>181</v>
      </c>
      <c r="B169" s="9" t="s">
        <v>76</v>
      </c>
      <c r="C169" s="10">
        <v>140000</v>
      </c>
      <c r="D169" s="13">
        <f t="shared" si="11"/>
        <v>0.30434425335006937</v>
      </c>
      <c r="E169" s="133">
        <v>0</v>
      </c>
      <c r="F169" s="10">
        <f t="shared" si="15"/>
        <v>0</v>
      </c>
      <c r="G169" s="13">
        <f t="shared" si="16"/>
        <v>0</v>
      </c>
      <c r="H169" s="10">
        <f t="shared" si="17"/>
        <v>140000</v>
      </c>
      <c r="I169" s="9"/>
      <c r="J169" s="9"/>
    </row>
    <row r="170" spans="1:10" ht="21">
      <c r="A170" s="48" t="s">
        <v>182</v>
      </c>
      <c r="B170" s="20" t="s">
        <v>77</v>
      </c>
      <c r="C170" s="21">
        <f>SUM(C171)</f>
        <v>220005.4</v>
      </c>
      <c r="D170" s="13"/>
      <c r="E170" s="133"/>
      <c r="F170" s="10"/>
      <c r="G170" s="13"/>
      <c r="H170" s="10"/>
      <c r="I170" s="9"/>
      <c r="J170" s="9"/>
    </row>
    <row r="171" spans="1:10" ht="21">
      <c r="A171" s="47" t="s">
        <v>183</v>
      </c>
      <c r="B171" s="9" t="s">
        <v>78</v>
      </c>
      <c r="C171" s="10">
        <v>220005.4</v>
      </c>
      <c r="D171" s="13">
        <f t="shared" si="11"/>
        <v>0.47826699425702396</v>
      </c>
      <c r="E171" s="133">
        <v>220005.4</v>
      </c>
      <c r="F171" s="10">
        <f>SUM(E171)</f>
        <v>220005.4</v>
      </c>
      <c r="G171" s="13">
        <f>F171*100/C171</f>
        <v>100</v>
      </c>
      <c r="H171" s="10">
        <f t="shared" si="17"/>
        <v>0</v>
      </c>
      <c r="I171" s="9"/>
      <c r="J171" s="9"/>
    </row>
    <row r="172" spans="1:10" ht="21">
      <c r="A172" s="49"/>
      <c r="B172" s="38" t="s">
        <v>79</v>
      </c>
      <c r="C172" s="39"/>
      <c r="D172" s="38"/>
      <c r="E172" s="134"/>
      <c r="F172" s="39"/>
      <c r="G172" s="38"/>
      <c r="H172" s="39"/>
      <c r="I172" s="38"/>
      <c r="J172" s="38"/>
    </row>
    <row r="173" spans="1:10" ht="21.75" thickBot="1">
      <c r="A173" s="245" t="s">
        <v>81</v>
      </c>
      <c r="B173" s="246"/>
      <c r="C173" s="40">
        <f>C8+C48+C69+C76+C85+C92+C113+C122+C126+C130+C134+C141+C159+C162+C170</f>
        <v>46000540</v>
      </c>
      <c r="D173" s="41">
        <f>SUM(D9:D171)</f>
        <v>99.99999999999999</v>
      </c>
      <c r="E173" s="135">
        <f>SUM(E9:E171)</f>
        <v>7951615.970000001</v>
      </c>
      <c r="F173" s="40">
        <f>SUM(F9:F171)</f>
        <v>7951615.970000001</v>
      </c>
      <c r="G173" s="40">
        <f>F173*100/C173</f>
        <v>17.285918752258127</v>
      </c>
      <c r="H173" s="40">
        <f>SUM(H9:H171)</f>
        <v>38048924.03</v>
      </c>
      <c r="I173" s="43"/>
      <c r="J173" s="43"/>
    </row>
    <row r="174" spans="1:10" ht="21.75" thickTop="1">
      <c r="A174" s="50"/>
      <c r="B174" s="22"/>
      <c r="C174" s="23"/>
      <c r="D174" s="24"/>
      <c r="E174" s="136"/>
      <c r="F174" s="25"/>
      <c r="G174" s="22"/>
      <c r="H174" s="25"/>
      <c r="I174" s="22"/>
      <c r="J174" s="22"/>
    </row>
    <row r="175" spans="1:12" s="30" customFormat="1" ht="20.25">
      <c r="A175" s="32"/>
      <c r="B175" s="26" t="s">
        <v>80</v>
      </c>
      <c r="C175" s="27"/>
      <c r="D175" s="28" t="s">
        <v>80</v>
      </c>
      <c r="E175" s="128"/>
      <c r="F175" s="27" t="s">
        <v>103</v>
      </c>
      <c r="G175" s="29"/>
      <c r="H175" s="30" t="s">
        <v>80</v>
      </c>
      <c r="I175" s="29"/>
      <c r="L175" s="31"/>
    </row>
    <row r="176" spans="1:12" s="30" customFormat="1" ht="20.25">
      <c r="A176" s="32"/>
      <c r="B176" s="32" t="s">
        <v>82</v>
      </c>
      <c r="C176" s="33"/>
      <c r="D176" s="34"/>
      <c r="E176" s="129" t="s">
        <v>84</v>
      </c>
      <c r="F176" s="33"/>
      <c r="G176" s="35"/>
      <c r="H176" s="36" t="s">
        <v>86</v>
      </c>
      <c r="L176" s="31"/>
    </row>
    <row r="177" spans="1:10" s="30" customFormat="1" ht="20.25">
      <c r="A177" s="32"/>
      <c r="B177" s="32" t="s">
        <v>83</v>
      </c>
      <c r="C177" s="33"/>
      <c r="D177" s="33" t="s">
        <v>88</v>
      </c>
      <c r="E177" s="129"/>
      <c r="F177" s="33"/>
      <c r="G177" s="37"/>
      <c r="H177" s="36" t="s">
        <v>87</v>
      </c>
      <c r="I177" s="36"/>
      <c r="J177" s="36"/>
    </row>
  </sheetData>
  <sheetProtection/>
  <mergeCells count="10">
    <mergeCell ref="A173:B173"/>
    <mergeCell ref="A1:J1"/>
    <mergeCell ref="A2:J2"/>
    <mergeCell ref="A3:J3"/>
    <mergeCell ref="A4:A5"/>
    <mergeCell ref="B4:B5"/>
    <mergeCell ref="C4:C5"/>
    <mergeCell ref="F4:F5"/>
    <mergeCell ref="H4:H5"/>
    <mergeCell ref="J4:J5"/>
  </mergeCells>
  <printOptions/>
  <pageMargins left="0.54" right="0.4" top="0.53" bottom="0.29" header="0.3149606299212598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9.00390625" style="175" customWidth="1"/>
    <col min="2" max="2" width="33.7109375" style="1" customWidth="1"/>
    <col min="3" max="3" width="12.57421875" style="3" customWidth="1"/>
    <col min="4" max="4" width="9.00390625" style="1" customWidth="1"/>
    <col min="5" max="6" width="11.421875" style="137" customWidth="1"/>
    <col min="7" max="7" width="10.421875" style="3" customWidth="1"/>
    <col min="8" max="8" width="9.00390625" style="1" customWidth="1"/>
    <col min="9" max="9" width="11.00390625" style="3" customWidth="1"/>
    <col min="10" max="10" width="9.00390625" style="1" customWidth="1"/>
    <col min="11" max="11" width="8.140625" style="1" customWidth="1"/>
    <col min="12" max="16384" width="9.00390625" style="1" customWidth="1"/>
  </cols>
  <sheetData>
    <row r="1" spans="1:11" ht="21">
      <c r="A1" s="247" t="s">
        <v>184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2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21">
      <c r="A3" s="247" t="s">
        <v>280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s="2" customFormat="1" ht="21">
      <c r="A4" s="248" t="s">
        <v>1</v>
      </c>
      <c r="B4" s="250" t="s">
        <v>2</v>
      </c>
      <c r="C4" s="252" t="s">
        <v>3</v>
      </c>
      <c r="D4" s="5" t="s">
        <v>4</v>
      </c>
      <c r="E4" s="130" t="s">
        <v>6</v>
      </c>
      <c r="F4" s="130" t="s">
        <v>6</v>
      </c>
      <c r="G4" s="252" t="s">
        <v>7</v>
      </c>
      <c r="H4" s="5" t="s">
        <v>4</v>
      </c>
      <c r="I4" s="252" t="s">
        <v>9</v>
      </c>
      <c r="J4" s="5" t="s">
        <v>10</v>
      </c>
      <c r="K4" s="250" t="s">
        <v>12</v>
      </c>
    </row>
    <row r="5" spans="1:11" s="2" customFormat="1" ht="21">
      <c r="A5" s="249"/>
      <c r="B5" s="251"/>
      <c r="C5" s="253"/>
      <c r="D5" s="6" t="s">
        <v>5</v>
      </c>
      <c r="E5" s="131" t="s">
        <v>186</v>
      </c>
      <c r="F5" s="131" t="s">
        <v>281</v>
      </c>
      <c r="G5" s="253"/>
      <c r="H5" s="6" t="s">
        <v>8</v>
      </c>
      <c r="I5" s="253"/>
      <c r="J5" s="6" t="s">
        <v>11</v>
      </c>
      <c r="K5" s="251"/>
    </row>
    <row r="6" spans="1:11" ht="21">
      <c r="A6" s="44" t="s">
        <v>120</v>
      </c>
      <c r="B6" s="14" t="s">
        <v>13</v>
      </c>
      <c r="C6" s="15"/>
      <c r="D6" s="7"/>
      <c r="E6" s="132"/>
      <c r="F6" s="132"/>
      <c r="G6" s="8"/>
      <c r="H6" s="7"/>
      <c r="I6" s="8"/>
      <c r="J6" s="7"/>
      <c r="K6" s="7"/>
    </row>
    <row r="7" spans="1:11" ht="21">
      <c r="A7" s="45" t="s">
        <v>121</v>
      </c>
      <c r="B7" s="16" t="s">
        <v>14</v>
      </c>
      <c r="C7" s="17"/>
      <c r="D7" s="9"/>
      <c r="E7" s="133"/>
      <c r="F7" s="133"/>
      <c r="G7" s="10"/>
      <c r="H7" s="9"/>
      <c r="I7" s="10"/>
      <c r="J7" s="9"/>
      <c r="K7" s="9"/>
    </row>
    <row r="8" spans="1:11" s="4" customFormat="1" ht="21">
      <c r="A8" s="46" t="s">
        <v>122</v>
      </c>
      <c r="B8" s="18" t="s">
        <v>15</v>
      </c>
      <c r="C8" s="19">
        <f>SUM(C9:C48)</f>
        <v>11299718</v>
      </c>
      <c r="D8" s="11"/>
      <c r="E8" s="133"/>
      <c r="F8" s="133"/>
      <c r="G8" s="12"/>
      <c r="H8" s="11"/>
      <c r="I8" s="12"/>
      <c r="J8" s="11"/>
      <c r="K8" s="11"/>
    </row>
    <row r="9" spans="1:11" ht="21">
      <c r="A9" s="47" t="s">
        <v>123</v>
      </c>
      <c r="B9" s="9" t="s">
        <v>16</v>
      </c>
      <c r="C9" s="10">
        <v>514080</v>
      </c>
      <c r="D9" s="13">
        <f>C9*100/46000540</f>
        <v>1.1175520983014546</v>
      </c>
      <c r="E9" s="133">
        <v>128520</v>
      </c>
      <c r="F9" s="133">
        <v>128520</v>
      </c>
      <c r="G9" s="10">
        <f>SUM(E9:F9)</f>
        <v>257040</v>
      </c>
      <c r="H9" s="13">
        <f>G9*100/C9</f>
        <v>50</v>
      </c>
      <c r="I9" s="10">
        <f>C9-G9</f>
        <v>257040</v>
      </c>
      <c r="J9" s="9"/>
      <c r="K9" s="9"/>
    </row>
    <row r="10" spans="1:11" ht="21">
      <c r="A10" s="47" t="s">
        <v>124</v>
      </c>
      <c r="B10" s="9" t="s">
        <v>17</v>
      </c>
      <c r="C10" s="10">
        <v>42120</v>
      </c>
      <c r="D10" s="13">
        <f aca="true" t="shared" si="0" ref="D10:D77">C10*100/46000540</f>
        <v>0.0915641425078923</v>
      </c>
      <c r="E10" s="133">
        <v>10530</v>
      </c>
      <c r="F10" s="133">
        <v>10530</v>
      </c>
      <c r="G10" s="10">
        <f aca="true" t="shared" si="1" ref="G10:G77">SUM(E10:F10)</f>
        <v>21060</v>
      </c>
      <c r="H10" s="13">
        <f>G10*100/C10</f>
        <v>50</v>
      </c>
      <c r="I10" s="10">
        <f>C10-G10</f>
        <v>21060</v>
      </c>
      <c r="J10" s="9"/>
      <c r="K10" s="9"/>
    </row>
    <row r="11" spans="1:11" ht="21">
      <c r="A11" s="47" t="s">
        <v>125</v>
      </c>
      <c r="B11" s="9" t="s">
        <v>18</v>
      </c>
      <c r="C11" s="10">
        <v>42120</v>
      </c>
      <c r="D11" s="13">
        <f t="shared" si="0"/>
        <v>0.0915641425078923</v>
      </c>
      <c r="E11" s="133">
        <v>10530</v>
      </c>
      <c r="F11" s="133">
        <v>10530</v>
      </c>
      <c r="G11" s="10">
        <f t="shared" si="1"/>
        <v>21060</v>
      </c>
      <c r="H11" s="13">
        <f aca="true" t="shared" si="2" ref="H11:H72">G11*100/C11</f>
        <v>50</v>
      </c>
      <c r="I11" s="10">
        <f aca="true" t="shared" si="3" ref="I11:I72">C11-G11</f>
        <v>21060</v>
      </c>
      <c r="J11" s="9"/>
      <c r="K11" s="9"/>
    </row>
    <row r="12" spans="1:11" ht="23.25">
      <c r="A12" s="47" t="s">
        <v>126</v>
      </c>
      <c r="B12" s="9" t="s">
        <v>19</v>
      </c>
      <c r="C12" s="10">
        <v>86400</v>
      </c>
      <c r="D12" s="13">
        <f t="shared" si="0"/>
        <v>0.1878238820674714</v>
      </c>
      <c r="E12" s="133">
        <v>21600</v>
      </c>
      <c r="F12" s="133">
        <v>21600</v>
      </c>
      <c r="G12" s="10">
        <f t="shared" si="1"/>
        <v>43200</v>
      </c>
      <c r="H12" s="13">
        <f t="shared" si="2"/>
        <v>50</v>
      </c>
      <c r="I12" s="138">
        <f t="shared" si="3"/>
        <v>43200</v>
      </c>
      <c r="J12" s="9"/>
      <c r="K12" s="9"/>
    </row>
    <row r="13" spans="1:11" ht="21">
      <c r="A13" s="47" t="s">
        <v>127</v>
      </c>
      <c r="B13" s="9" t="s">
        <v>85</v>
      </c>
      <c r="C13" s="10">
        <v>2232000</v>
      </c>
      <c r="D13" s="13">
        <f t="shared" si="0"/>
        <v>4.852116953409677</v>
      </c>
      <c r="E13" s="133">
        <v>493200</v>
      </c>
      <c r="F13" s="133">
        <v>493200</v>
      </c>
      <c r="G13" s="10">
        <f t="shared" si="1"/>
        <v>986400</v>
      </c>
      <c r="H13" s="13">
        <f t="shared" si="2"/>
        <v>44.193548387096776</v>
      </c>
      <c r="I13" s="10">
        <f t="shared" si="3"/>
        <v>1245600</v>
      </c>
      <c r="J13" s="9"/>
      <c r="K13" s="9"/>
    </row>
    <row r="14" spans="1:11" ht="21">
      <c r="A14" s="47" t="s">
        <v>128</v>
      </c>
      <c r="B14" s="9" t="s">
        <v>20</v>
      </c>
      <c r="C14" s="10">
        <v>3446280</v>
      </c>
      <c r="D14" s="13">
        <f t="shared" si="0"/>
        <v>7.491825095966265</v>
      </c>
      <c r="E14" s="133">
        <v>698620</v>
      </c>
      <c r="F14" s="133">
        <v>728138</v>
      </c>
      <c r="G14" s="10">
        <f t="shared" si="1"/>
        <v>1426758</v>
      </c>
      <c r="H14" s="13">
        <f t="shared" si="2"/>
        <v>41.399944287753755</v>
      </c>
      <c r="I14" s="10">
        <f t="shared" si="3"/>
        <v>2019522</v>
      </c>
      <c r="J14" s="9"/>
      <c r="K14" s="9"/>
    </row>
    <row r="15" spans="1:11" ht="21">
      <c r="A15" s="47" t="s">
        <v>128</v>
      </c>
      <c r="B15" s="9" t="s">
        <v>21</v>
      </c>
      <c r="C15" s="10">
        <v>99900</v>
      </c>
      <c r="D15" s="13">
        <f t="shared" si="0"/>
        <v>0.2171713636405138</v>
      </c>
      <c r="E15" s="133">
        <v>24975</v>
      </c>
      <c r="F15" s="133">
        <v>24975</v>
      </c>
      <c r="G15" s="10">
        <f t="shared" si="1"/>
        <v>49950</v>
      </c>
      <c r="H15" s="13">
        <f t="shared" si="2"/>
        <v>50</v>
      </c>
      <c r="I15" s="10">
        <f t="shared" si="3"/>
        <v>49950</v>
      </c>
      <c r="J15" s="9"/>
      <c r="K15" s="9"/>
    </row>
    <row r="16" spans="1:11" ht="21">
      <c r="A16" s="47" t="s">
        <v>129</v>
      </c>
      <c r="B16" s="9" t="s">
        <v>22</v>
      </c>
      <c r="C16" s="10">
        <v>126000</v>
      </c>
      <c r="D16" s="13">
        <f t="shared" si="0"/>
        <v>0.2739098280150624</v>
      </c>
      <c r="E16" s="133">
        <v>31500</v>
      </c>
      <c r="F16" s="133">
        <v>31500</v>
      </c>
      <c r="G16" s="10">
        <f t="shared" si="1"/>
        <v>63000</v>
      </c>
      <c r="H16" s="13">
        <f t="shared" si="2"/>
        <v>50</v>
      </c>
      <c r="I16" s="10">
        <f t="shared" si="3"/>
        <v>63000</v>
      </c>
      <c r="J16" s="9"/>
      <c r="K16" s="9"/>
    </row>
    <row r="17" spans="1:11" ht="21">
      <c r="A17" s="47" t="s">
        <v>130</v>
      </c>
      <c r="B17" s="9" t="s">
        <v>23</v>
      </c>
      <c r="C17" s="10">
        <v>242400</v>
      </c>
      <c r="D17" s="13">
        <f t="shared" si="0"/>
        <v>0.5269503358004058</v>
      </c>
      <c r="E17" s="133">
        <v>60120</v>
      </c>
      <c r="F17" s="133">
        <v>60120</v>
      </c>
      <c r="G17" s="10">
        <f t="shared" si="1"/>
        <v>120240</v>
      </c>
      <c r="H17" s="13">
        <f t="shared" si="2"/>
        <v>49.603960396039604</v>
      </c>
      <c r="I17" s="10">
        <f t="shared" si="3"/>
        <v>122160</v>
      </c>
      <c r="J17" s="9"/>
      <c r="K17" s="9"/>
    </row>
    <row r="18" spans="1:11" ht="21">
      <c r="A18" s="47" t="s">
        <v>131</v>
      </c>
      <c r="B18" s="9" t="s">
        <v>24</v>
      </c>
      <c r="C18" s="10">
        <v>564142</v>
      </c>
      <c r="D18" s="13">
        <f t="shared" si="0"/>
        <v>1.2263812555243916</v>
      </c>
      <c r="E18" s="133">
        <v>141030</v>
      </c>
      <c r="F18" s="133">
        <v>141030</v>
      </c>
      <c r="G18" s="10">
        <f t="shared" si="1"/>
        <v>282060</v>
      </c>
      <c r="H18" s="13">
        <f t="shared" si="2"/>
        <v>49.998050136313196</v>
      </c>
      <c r="I18" s="10">
        <f t="shared" si="3"/>
        <v>282082</v>
      </c>
      <c r="J18" s="9"/>
      <c r="K18" s="9"/>
    </row>
    <row r="19" spans="1:11" ht="21">
      <c r="A19" s="47" t="s">
        <v>132</v>
      </c>
      <c r="B19" s="9" t="s">
        <v>25</v>
      </c>
      <c r="C19" s="10">
        <v>69276</v>
      </c>
      <c r="D19" s="13">
        <f t="shared" si="0"/>
        <v>0.15059823210771003</v>
      </c>
      <c r="E19" s="133">
        <v>13995</v>
      </c>
      <c r="F19" s="133">
        <v>13995</v>
      </c>
      <c r="G19" s="10">
        <f t="shared" si="1"/>
        <v>27990</v>
      </c>
      <c r="H19" s="13">
        <f t="shared" si="2"/>
        <v>40.403602979386804</v>
      </c>
      <c r="I19" s="10">
        <f t="shared" si="3"/>
        <v>41286</v>
      </c>
      <c r="J19" s="9"/>
      <c r="K19" s="9"/>
    </row>
    <row r="20" spans="1:11" ht="21">
      <c r="A20" s="47" t="s">
        <v>133</v>
      </c>
      <c r="B20" s="9" t="s">
        <v>26</v>
      </c>
      <c r="C20" s="10">
        <v>450000</v>
      </c>
      <c r="D20" s="13">
        <f t="shared" si="0"/>
        <v>0.9782493857680801</v>
      </c>
      <c r="E20" s="133">
        <v>2800</v>
      </c>
      <c r="F20" s="133">
        <v>28500</v>
      </c>
      <c r="G20" s="10">
        <f t="shared" si="1"/>
        <v>31300</v>
      </c>
      <c r="H20" s="13">
        <f t="shared" si="2"/>
        <v>6.955555555555556</v>
      </c>
      <c r="I20" s="10">
        <f t="shared" si="3"/>
        <v>418700</v>
      </c>
      <c r="J20" s="9"/>
      <c r="K20" s="9"/>
    </row>
    <row r="21" spans="1:11" ht="21">
      <c r="A21" s="47" t="s">
        <v>134</v>
      </c>
      <c r="B21" s="9" t="s">
        <v>27</v>
      </c>
      <c r="C21" s="10">
        <v>10000</v>
      </c>
      <c r="D21" s="13">
        <f t="shared" si="0"/>
        <v>0.02173887523929067</v>
      </c>
      <c r="E21" s="133">
        <v>0</v>
      </c>
      <c r="F21" s="133">
        <v>0</v>
      </c>
      <c r="G21" s="10">
        <f t="shared" si="1"/>
        <v>0</v>
      </c>
      <c r="H21" s="13">
        <f t="shared" si="2"/>
        <v>0</v>
      </c>
      <c r="I21" s="10">
        <f t="shared" si="3"/>
        <v>10000</v>
      </c>
      <c r="J21" s="9"/>
      <c r="K21" s="9"/>
    </row>
    <row r="22" spans="1:11" ht="21">
      <c r="A22" s="47" t="s">
        <v>135</v>
      </c>
      <c r="B22" s="9" t="s">
        <v>28</v>
      </c>
      <c r="C22" s="10">
        <v>168000</v>
      </c>
      <c r="D22" s="13">
        <f t="shared" si="0"/>
        <v>0.3652131040200832</v>
      </c>
      <c r="E22" s="133">
        <v>34000</v>
      </c>
      <c r="F22" s="133">
        <v>30000</v>
      </c>
      <c r="G22" s="10">
        <f t="shared" si="1"/>
        <v>64000</v>
      </c>
      <c r="H22" s="13">
        <f t="shared" si="2"/>
        <v>38.095238095238095</v>
      </c>
      <c r="I22" s="10">
        <f t="shared" si="3"/>
        <v>104000</v>
      </c>
      <c r="J22" s="9"/>
      <c r="K22" s="9"/>
    </row>
    <row r="23" spans="1:11" ht="21">
      <c r="A23" s="47" t="s">
        <v>136</v>
      </c>
      <c r="B23" s="9" t="s">
        <v>29</v>
      </c>
      <c r="C23" s="10">
        <v>60000</v>
      </c>
      <c r="D23" s="13">
        <f t="shared" si="0"/>
        <v>0.13043325143574402</v>
      </c>
      <c r="E23" s="133">
        <v>400</v>
      </c>
      <c r="F23" s="133">
        <v>11000</v>
      </c>
      <c r="G23" s="10">
        <f t="shared" si="1"/>
        <v>11400</v>
      </c>
      <c r="H23" s="13">
        <f t="shared" si="2"/>
        <v>19</v>
      </c>
      <c r="I23" s="10">
        <f t="shared" si="3"/>
        <v>48600</v>
      </c>
      <c r="J23" s="9"/>
      <c r="K23" s="9"/>
    </row>
    <row r="24" spans="1:11" ht="21">
      <c r="A24" s="47" t="s">
        <v>137</v>
      </c>
      <c r="B24" s="9" t="s">
        <v>30</v>
      </c>
      <c r="C24" s="10">
        <v>850000</v>
      </c>
      <c r="D24" s="13">
        <f t="shared" si="0"/>
        <v>1.847804395339707</v>
      </c>
      <c r="E24" s="133">
        <v>102895.21</v>
      </c>
      <c r="F24" s="133">
        <v>225900</v>
      </c>
      <c r="G24" s="10">
        <f t="shared" si="1"/>
        <v>328795.21</v>
      </c>
      <c r="H24" s="13">
        <f t="shared" si="2"/>
        <v>38.68178941176471</v>
      </c>
      <c r="I24" s="10">
        <f t="shared" si="3"/>
        <v>521204.79</v>
      </c>
      <c r="J24" s="9"/>
      <c r="K24" s="9"/>
    </row>
    <row r="25" spans="1:11" ht="21">
      <c r="A25" s="47" t="s">
        <v>138</v>
      </c>
      <c r="B25" s="9" t="s">
        <v>31</v>
      </c>
      <c r="C25" s="10">
        <v>50000</v>
      </c>
      <c r="D25" s="13">
        <f t="shared" si="0"/>
        <v>0.10869437619645335</v>
      </c>
      <c r="E25" s="133">
        <v>8500</v>
      </c>
      <c r="F25" s="133">
        <v>0</v>
      </c>
      <c r="G25" s="10">
        <f t="shared" si="1"/>
        <v>8500</v>
      </c>
      <c r="H25" s="13">
        <f t="shared" si="2"/>
        <v>17</v>
      </c>
      <c r="I25" s="10">
        <f t="shared" si="3"/>
        <v>41500</v>
      </c>
      <c r="J25" s="9"/>
      <c r="K25" s="9"/>
    </row>
    <row r="26" spans="1:11" ht="21">
      <c r="A26" s="47" t="s">
        <v>139</v>
      </c>
      <c r="B26" s="9" t="s">
        <v>32</v>
      </c>
      <c r="C26" s="10">
        <v>220000</v>
      </c>
      <c r="D26" s="13">
        <f t="shared" si="0"/>
        <v>0.4782552552643947</v>
      </c>
      <c r="E26" s="133">
        <v>0</v>
      </c>
      <c r="F26" s="133">
        <v>34559</v>
      </c>
      <c r="G26" s="10">
        <f t="shared" si="1"/>
        <v>34559</v>
      </c>
      <c r="H26" s="13">
        <f t="shared" si="2"/>
        <v>15.708636363636364</v>
      </c>
      <c r="I26" s="10">
        <f t="shared" si="3"/>
        <v>185441</v>
      </c>
      <c r="J26" s="9"/>
      <c r="K26" s="9"/>
    </row>
    <row r="27" spans="1:11" ht="21">
      <c r="A27" s="47" t="s">
        <v>139</v>
      </c>
      <c r="B27" s="9" t="s">
        <v>33</v>
      </c>
      <c r="C27" s="10">
        <v>15000</v>
      </c>
      <c r="D27" s="13">
        <f t="shared" si="0"/>
        <v>0.032608312858936006</v>
      </c>
      <c r="E27" s="133">
        <v>3200</v>
      </c>
      <c r="F27" s="133">
        <v>900</v>
      </c>
      <c r="G27" s="10">
        <f t="shared" si="1"/>
        <v>4100</v>
      </c>
      <c r="H27" s="13">
        <f t="shared" si="2"/>
        <v>27.333333333333332</v>
      </c>
      <c r="I27" s="10">
        <f t="shared" si="3"/>
        <v>10900</v>
      </c>
      <c r="J27" s="9"/>
      <c r="K27" s="9"/>
    </row>
    <row r="28" spans="1:11" ht="21">
      <c r="A28" s="47" t="s">
        <v>139</v>
      </c>
      <c r="B28" s="9" t="s">
        <v>102</v>
      </c>
      <c r="C28" s="10">
        <v>40000</v>
      </c>
      <c r="D28" s="13">
        <f t="shared" si="0"/>
        <v>0.08695550095716267</v>
      </c>
      <c r="E28" s="133">
        <v>0</v>
      </c>
      <c r="F28" s="133">
        <v>0</v>
      </c>
      <c r="G28" s="10">
        <f t="shared" si="1"/>
        <v>0</v>
      </c>
      <c r="H28" s="13">
        <f>G28*100/C28</f>
        <v>0</v>
      </c>
      <c r="I28" s="10">
        <f>C28-G28</f>
        <v>40000</v>
      </c>
      <c r="J28" s="9"/>
      <c r="K28" s="9"/>
    </row>
    <row r="29" spans="1:11" ht="21">
      <c r="A29" s="47" t="s">
        <v>139</v>
      </c>
      <c r="B29" s="9" t="s">
        <v>188</v>
      </c>
      <c r="C29" s="10">
        <v>780000</v>
      </c>
      <c r="D29" s="13">
        <f t="shared" si="0"/>
        <v>1.695632268664672</v>
      </c>
      <c r="E29" s="133">
        <v>0</v>
      </c>
      <c r="F29" s="133">
        <v>0</v>
      </c>
      <c r="G29" s="10">
        <f t="shared" si="1"/>
        <v>0</v>
      </c>
      <c r="H29" s="13">
        <f>G29*100/C29</f>
        <v>0</v>
      </c>
      <c r="I29" s="10">
        <f>C29-G29</f>
        <v>780000</v>
      </c>
      <c r="J29" s="9"/>
      <c r="K29" s="9"/>
    </row>
    <row r="30" spans="1:11" ht="21">
      <c r="A30" s="47"/>
      <c r="B30" s="9" t="s">
        <v>189</v>
      </c>
      <c r="C30" s="10"/>
      <c r="D30" s="13"/>
      <c r="E30" s="133"/>
      <c r="F30" s="133"/>
      <c r="G30" s="10"/>
      <c r="H30" s="13"/>
      <c r="I30" s="10"/>
      <c r="J30" s="9"/>
      <c r="K30" s="9"/>
    </row>
    <row r="31" spans="1:11" ht="21">
      <c r="A31" s="47" t="s">
        <v>139</v>
      </c>
      <c r="B31" s="9" t="s">
        <v>34</v>
      </c>
      <c r="C31" s="10">
        <v>50000</v>
      </c>
      <c r="D31" s="13">
        <f t="shared" si="0"/>
        <v>0.10869437619645335</v>
      </c>
      <c r="E31" s="133">
        <v>0</v>
      </c>
      <c r="F31" s="133">
        <v>0</v>
      </c>
      <c r="G31" s="10">
        <f t="shared" si="1"/>
        <v>0</v>
      </c>
      <c r="H31" s="13">
        <f t="shared" si="2"/>
        <v>0</v>
      </c>
      <c r="I31" s="10">
        <f t="shared" si="3"/>
        <v>50000</v>
      </c>
      <c r="J31" s="9"/>
      <c r="K31" s="9"/>
    </row>
    <row r="32" spans="1:11" ht="21">
      <c r="A32" s="47" t="s">
        <v>140</v>
      </c>
      <c r="B32" s="9" t="s">
        <v>35</v>
      </c>
      <c r="C32" s="10">
        <v>80000</v>
      </c>
      <c r="D32" s="13">
        <f t="shared" si="0"/>
        <v>0.17391100191432535</v>
      </c>
      <c r="E32" s="133">
        <v>32241.78</v>
      </c>
      <c r="F32" s="133">
        <v>8900</v>
      </c>
      <c r="G32" s="10">
        <f t="shared" si="1"/>
        <v>41141.78</v>
      </c>
      <c r="H32" s="13">
        <f t="shared" si="2"/>
        <v>51.427225</v>
      </c>
      <c r="I32" s="10">
        <f t="shared" si="3"/>
        <v>38858.22</v>
      </c>
      <c r="J32" s="9"/>
      <c r="K32" s="9"/>
    </row>
    <row r="33" spans="1:11" ht="21">
      <c r="A33" s="47" t="s">
        <v>141</v>
      </c>
      <c r="B33" s="9" t="s">
        <v>36</v>
      </c>
      <c r="C33" s="10">
        <v>120000</v>
      </c>
      <c r="D33" s="13">
        <f t="shared" si="0"/>
        <v>0.26086650287148805</v>
      </c>
      <c r="E33" s="133">
        <v>11670</v>
      </c>
      <c r="F33" s="133">
        <v>0</v>
      </c>
      <c r="G33" s="10">
        <f t="shared" si="1"/>
        <v>11670</v>
      </c>
      <c r="H33" s="13">
        <f t="shared" si="2"/>
        <v>9.725</v>
      </c>
      <c r="I33" s="10">
        <f t="shared" si="3"/>
        <v>108330</v>
      </c>
      <c r="J33" s="9"/>
      <c r="K33" s="9"/>
    </row>
    <row r="34" spans="1:11" ht="21">
      <c r="A34" s="47" t="s">
        <v>142</v>
      </c>
      <c r="B34" s="9" t="s">
        <v>37</v>
      </c>
      <c r="C34" s="10">
        <v>20000</v>
      </c>
      <c r="D34" s="13">
        <f t="shared" si="0"/>
        <v>0.04347775047858134</v>
      </c>
      <c r="E34" s="133">
        <v>0</v>
      </c>
      <c r="F34" s="133">
        <v>0</v>
      </c>
      <c r="G34" s="10">
        <f t="shared" si="1"/>
        <v>0</v>
      </c>
      <c r="H34" s="13">
        <f t="shared" si="2"/>
        <v>0</v>
      </c>
      <c r="I34" s="10">
        <f t="shared" si="3"/>
        <v>20000</v>
      </c>
      <c r="J34" s="9"/>
      <c r="K34" s="9"/>
    </row>
    <row r="35" spans="1:11" ht="21">
      <c r="A35" s="47" t="s">
        <v>143</v>
      </c>
      <c r="B35" s="9" t="s">
        <v>38</v>
      </c>
      <c r="C35" s="10">
        <v>170000</v>
      </c>
      <c r="D35" s="13">
        <f t="shared" si="0"/>
        <v>0.3695608790679414</v>
      </c>
      <c r="E35" s="133">
        <v>25230.1</v>
      </c>
      <c r="F35" s="133">
        <v>30740.2</v>
      </c>
      <c r="G35" s="10">
        <f t="shared" si="1"/>
        <v>55970.3</v>
      </c>
      <c r="H35" s="13">
        <f t="shared" si="2"/>
        <v>32.92370588235294</v>
      </c>
      <c r="I35" s="10">
        <f t="shared" si="3"/>
        <v>114029.7</v>
      </c>
      <c r="J35" s="9"/>
      <c r="K35" s="9"/>
    </row>
    <row r="36" spans="1:11" ht="21">
      <c r="A36" s="47" t="s">
        <v>144</v>
      </c>
      <c r="B36" s="9" t="s">
        <v>39</v>
      </c>
      <c r="C36" s="10">
        <v>40000</v>
      </c>
      <c r="D36" s="13">
        <f t="shared" si="0"/>
        <v>0.08695550095716267</v>
      </c>
      <c r="E36" s="133">
        <v>6930</v>
      </c>
      <c r="F36" s="133">
        <v>0</v>
      </c>
      <c r="G36" s="10">
        <f t="shared" si="1"/>
        <v>6930</v>
      </c>
      <c r="H36" s="13">
        <f t="shared" si="2"/>
        <v>17.325</v>
      </c>
      <c r="I36" s="10">
        <f t="shared" si="3"/>
        <v>33070</v>
      </c>
      <c r="J36" s="9"/>
      <c r="K36" s="9"/>
    </row>
    <row r="37" spans="1:11" ht="21">
      <c r="A37" s="47" t="s">
        <v>145</v>
      </c>
      <c r="B37" s="9" t="s">
        <v>40</v>
      </c>
      <c r="C37" s="10">
        <v>450000</v>
      </c>
      <c r="D37" s="13">
        <f t="shared" si="0"/>
        <v>0.9782493857680801</v>
      </c>
      <c r="E37" s="133">
        <v>83688.65</v>
      </c>
      <c r="F37" s="133">
        <v>63871.91</v>
      </c>
      <c r="G37" s="10">
        <f t="shared" si="1"/>
        <v>147560.56</v>
      </c>
      <c r="H37" s="13">
        <f t="shared" si="2"/>
        <v>32.79123555555555</v>
      </c>
      <c r="I37" s="10">
        <f t="shared" si="3"/>
        <v>302439.44</v>
      </c>
      <c r="J37" s="9"/>
      <c r="K37" s="9"/>
    </row>
    <row r="38" spans="1:11" ht="21">
      <c r="A38" s="47" t="s">
        <v>146</v>
      </c>
      <c r="B38" s="9" t="s">
        <v>41</v>
      </c>
      <c r="C38" s="10">
        <v>5000</v>
      </c>
      <c r="D38" s="13">
        <f t="shared" si="0"/>
        <v>0.010869437619645334</v>
      </c>
      <c r="E38" s="133">
        <v>491.13</v>
      </c>
      <c r="F38" s="133">
        <v>433.35</v>
      </c>
      <c r="G38" s="10">
        <f t="shared" si="1"/>
        <v>924.48</v>
      </c>
      <c r="H38" s="13">
        <f t="shared" si="2"/>
        <v>18.4896</v>
      </c>
      <c r="I38" s="10">
        <f t="shared" si="3"/>
        <v>4075.52</v>
      </c>
      <c r="J38" s="9"/>
      <c r="K38" s="9"/>
    </row>
    <row r="39" spans="1:11" ht="21">
      <c r="A39" s="47" t="s">
        <v>147</v>
      </c>
      <c r="B39" s="9" t="s">
        <v>42</v>
      </c>
      <c r="C39" s="10">
        <v>14000</v>
      </c>
      <c r="D39" s="13">
        <f t="shared" si="0"/>
        <v>0.030434425335006936</v>
      </c>
      <c r="E39" s="133">
        <v>1932</v>
      </c>
      <c r="F39" s="133">
        <v>1218</v>
      </c>
      <c r="G39" s="10">
        <f t="shared" si="1"/>
        <v>3150</v>
      </c>
      <c r="H39" s="13">
        <f t="shared" si="2"/>
        <v>22.5</v>
      </c>
      <c r="I39" s="10">
        <f t="shared" si="3"/>
        <v>10850</v>
      </c>
      <c r="J39" s="9"/>
      <c r="K39" s="9"/>
    </row>
    <row r="40" spans="1:11" ht="21">
      <c r="A40" s="47" t="s">
        <v>148</v>
      </c>
      <c r="B40" s="9" t="s">
        <v>43</v>
      </c>
      <c r="C40" s="10">
        <v>105000</v>
      </c>
      <c r="D40" s="13">
        <f t="shared" si="0"/>
        <v>0.22825819001255201</v>
      </c>
      <c r="E40" s="133">
        <v>24299.7</v>
      </c>
      <c r="F40" s="133">
        <v>24299.7</v>
      </c>
      <c r="G40" s="10">
        <f t="shared" si="1"/>
        <v>48599.4</v>
      </c>
      <c r="H40" s="13">
        <f t="shared" si="2"/>
        <v>46.28514285714286</v>
      </c>
      <c r="I40" s="10">
        <f t="shared" si="3"/>
        <v>56400.6</v>
      </c>
      <c r="J40" s="9"/>
      <c r="K40" s="9"/>
    </row>
    <row r="41" spans="1:11" ht="21">
      <c r="A41" s="47" t="s">
        <v>116</v>
      </c>
      <c r="B41" s="9" t="s">
        <v>190</v>
      </c>
      <c r="C41" s="10">
        <v>20000</v>
      </c>
      <c r="D41" s="13">
        <f t="shared" si="0"/>
        <v>0.04347775047858134</v>
      </c>
      <c r="E41" s="133">
        <v>0</v>
      </c>
      <c r="F41" s="133">
        <v>0</v>
      </c>
      <c r="G41" s="10">
        <f t="shared" si="1"/>
        <v>0</v>
      </c>
      <c r="H41" s="13">
        <f t="shared" si="2"/>
        <v>0</v>
      </c>
      <c r="I41" s="10">
        <f t="shared" si="3"/>
        <v>20000</v>
      </c>
      <c r="J41" s="9"/>
      <c r="K41" s="9"/>
    </row>
    <row r="42" spans="1:11" ht="21">
      <c r="A42" s="47" t="s">
        <v>116</v>
      </c>
      <c r="B42" s="9" t="s">
        <v>191</v>
      </c>
      <c r="C42" s="10">
        <v>8000</v>
      </c>
      <c r="D42" s="13">
        <f t="shared" si="0"/>
        <v>0.017391100191432536</v>
      </c>
      <c r="E42" s="133">
        <v>0</v>
      </c>
      <c r="F42" s="133">
        <v>0</v>
      </c>
      <c r="G42" s="10">
        <f t="shared" si="1"/>
        <v>0</v>
      </c>
      <c r="H42" s="13">
        <f>G42*100/C42</f>
        <v>0</v>
      </c>
      <c r="I42" s="10">
        <f>C42-G42</f>
        <v>8000</v>
      </c>
      <c r="J42" s="9"/>
      <c r="K42" s="9"/>
    </row>
    <row r="43" spans="1:11" ht="21">
      <c r="A43" s="47"/>
      <c r="B43" s="9" t="s">
        <v>192</v>
      </c>
      <c r="C43" s="10">
        <v>10700</v>
      </c>
      <c r="D43" s="13">
        <f>C43*100/46000540</f>
        <v>0.023260596506041016</v>
      </c>
      <c r="E43" s="133">
        <v>0</v>
      </c>
      <c r="F43" s="133">
        <v>0</v>
      </c>
      <c r="G43" s="10">
        <f>SUM(E43:F43)</f>
        <v>0</v>
      </c>
      <c r="H43" s="13">
        <f>G43*100/C43</f>
        <v>0</v>
      </c>
      <c r="I43" s="10">
        <f>C43-G43</f>
        <v>10700</v>
      </c>
      <c r="J43" s="9"/>
      <c r="K43" s="9"/>
    </row>
    <row r="44" spans="1:11" ht="21">
      <c r="A44" s="47"/>
      <c r="B44" s="9" t="s">
        <v>282</v>
      </c>
      <c r="C44" s="10">
        <v>4300</v>
      </c>
      <c r="D44" s="13">
        <f>C44*100/46000540</f>
        <v>0.009347716352894988</v>
      </c>
      <c r="E44" s="133">
        <v>0</v>
      </c>
      <c r="F44" s="133">
        <v>0</v>
      </c>
      <c r="G44" s="10">
        <f>SUM(E44:F44)</f>
        <v>0</v>
      </c>
      <c r="H44" s="13">
        <f>G44*100/C44</f>
        <v>0</v>
      </c>
      <c r="I44" s="10">
        <f>C44-G44</f>
        <v>4300</v>
      </c>
      <c r="J44" s="9"/>
      <c r="K44" s="9"/>
    </row>
    <row r="45" spans="1:11" ht="21">
      <c r="A45" s="47"/>
      <c r="B45" s="9" t="s">
        <v>283</v>
      </c>
      <c r="C45" s="10"/>
      <c r="D45" s="13"/>
      <c r="E45" s="133"/>
      <c r="F45" s="133"/>
      <c r="G45" s="10"/>
      <c r="H45" s="13"/>
      <c r="I45" s="10"/>
      <c r="J45" s="9"/>
      <c r="K45" s="9"/>
    </row>
    <row r="46" spans="1:11" ht="21">
      <c r="A46" s="47" t="s">
        <v>119</v>
      </c>
      <c r="B46" s="9" t="s">
        <v>58</v>
      </c>
      <c r="C46" s="10">
        <v>40000</v>
      </c>
      <c r="D46" s="13">
        <f t="shared" si="0"/>
        <v>0.08695550095716267</v>
      </c>
      <c r="E46" s="133">
        <v>0</v>
      </c>
      <c r="F46" s="133">
        <v>0</v>
      </c>
      <c r="G46" s="10">
        <f t="shared" si="1"/>
        <v>0</v>
      </c>
      <c r="H46" s="13">
        <f t="shared" si="2"/>
        <v>0</v>
      </c>
      <c r="I46" s="10">
        <f t="shared" si="3"/>
        <v>40000</v>
      </c>
      <c r="J46" s="9"/>
      <c r="K46" s="13"/>
    </row>
    <row r="47" spans="1:11" ht="21">
      <c r="A47" s="47" t="s">
        <v>149</v>
      </c>
      <c r="B47" s="9" t="s">
        <v>105</v>
      </c>
      <c r="C47" s="10">
        <v>25000</v>
      </c>
      <c r="D47" s="13">
        <f t="shared" si="0"/>
        <v>0.054347188098226674</v>
      </c>
      <c r="E47" s="133">
        <v>0</v>
      </c>
      <c r="F47" s="133">
        <v>0</v>
      </c>
      <c r="G47" s="10">
        <f t="shared" si="1"/>
        <v>0</v>
      </c>
      <c r="H47" s="13">
        <f t="shared" si="2"/>
        <v>0</v>
      </c>
      <c r="I47" s="10">
        <f t="shared" si="3"/>
        <v>25000</v>
      </c>
      <c r="J47" s="9"/>
      <c r="K47" s="9"/>
    </row>
    <row r="48" spans="1:11" ht="21">
      <c r="A48" s="47" t="s">
        <v>150</v>
      </c>
      <c r="B48" s="9" t="s">
        <v>54</v>
      </c>
      <c r="C48" s="10">
        <v>30000</v>
      </c>
      <c r="D48" s="13">
        <f t="shared" si="0"/>
        <v>0.06521662571787201</v>
      </c>
      <c r="E48" s="133">
        <v>0</v>
      </c>
      <c r="F48" s="133">
        <v>0</v>
      </c>
      <c r="G48" s="10">
        <f t="shared" si="1"/>
        <v>0</v>
      </c>
      <c r="H48" s="13">
        <f>G48*100/C48</f>
        <v>0</v>
      </c>
      <c r="I48" s="10">
        <f>C48-G48</f>
        <v>30000</v>
      </c>
      <c r="J48" s="9"/>
      <c r="K48" s="9"/>
    </row>
    <row r="49" spans="1:11" ht="21">
      <c r="A49" s="48" t="s">
        <v>294</v>
      </c>
      <c r="B49" s="20" t="s">
        <v>293</v>
      </c>
      <c r="C49" s="21">
        <f>SUM(C50)</f>
        <v>40000</v>
      </c>
      <c r="D49" s="13"/>
      <c r="E49" s="133"/>
      <c r="F49" s="133"/>
      <c r="G49" s="10"/>
      <c r="H49" s="13"/>
      <c r="I49" s="10"/>
      <c r="J49" s="9"/>
      <c r="K49" s="9"/>
    </row>
    <row r="50" spans="1:11" ht="21">
      <c r="A50" s="47" t="s">
        <v>139</v>
      </c>
      <c r="B50" s="9" t="s">
        <v>111</v>
      </c>
      <c r="C50" s="10">
        <v>40000</v>
      </c>
      <c r="D50" s="13">
        <f t="shared" si="0"/>
        <v>0.08695550095716267</v>
      </c>
      <c r="E50" s="133">
        <v>0</v>
      </c>
      <c r="F50" s="133">
        <v>0</v>
      </c>
      <c r="G50" s="10">
        <f t="shared" si="1"/>
        <v>0</v>
      </c>
      <c r="H50" s="13">
        <f>G50*100/C50</f>
        <v>0</v>
      </c>
      <c r="I50" s="10">
        <f>C50-G50</f>
        <v>40000</v>
      </c>
      <c r="J50" s="9"/>
      <c r="K50" s="9"/>
    </row>
    <row r="51" spans="1:11" s="4" customFormat="1" ht="21">
      <c r="A51" s="48" t="s">
        <v>151</v>
      </c>
      <c r="B51" s="20" t="s">
        <v>45</v>
      </c>
      <c r="C51" s="21">
        <f>SUM(C52:C72)</f>
        <v>2943638</v>
      </c>
      <c r="D51" s="13"/>
      <c r="E51" s="133"/>
      <c r="F51" s="133"/>
      <c r="G51" s="10"/>
      <c r="H51" s="13"/>
      <c r="I51" s="10"/>
      <c r="J51" s="11"/>
      <c r="K51" s="11"/>
    </row>
    <row r="52" spans="1:11" ht="21">
      <c r="A52" s="47" t="s">
        <v>128</v>
      </c>
      <c r="B52" s="9" t="s">
        <v>20</v>
      </c>
      <c r="C52" s="10">
        <v>1643970</v>
      </c>
      <c r="D52" s="13">
        <f t="shared" si="0"/>
        <v>3.573805872713668</v>
      </c>
      <c r="E52" s="133">
        <v>404550</v>
      </c>
      <c r="F52" s="133">
        <v>405066</v>
      </c>
      <c r="G52" s="10">
        <f t="shared" si="1"/>
        <v>809616</v>
      </c>
      <c r="H52" s="13">
        <f t="shared" si="2"/>
        <v>49.24761400755488</v>
      </c>
      <c r="I52" s="10">
        <f t="shared" si="3"/>
        <v>834354</v>
      </c>
      <c r="J52" s="9"/>
      <c r="K52" s="9"/>
    </row>
    <row r="53" spans="1:11" ht="21">
      <c r="A53" s="47" t="s">
        <v>152</v>
      </c>
      <c r="B53" s="9" t="s">
        <v>21</v>
      </c>
      <c r="C53" s="10">
        <v>15900</v>
      </c>
      <c r="D53" s="13">
        <f t="shared" si="0"/>
        <v>0.03456481163047216</v>
      </c>
      <c r="E53" s="133">
        <v>3975</v>
      </c>
      <c r="F53" s="133">
        <v>3975</v>
      </c>
      <c r="G53" s="10">
        <f t="shared" si="1"/>
        <v>7950</v>
      </c>
      <c r="H53" s="13">
        <f t="shared" si="2"/>
        <v>50</v>
      </c>
      <c r="I53" s="10">
        <f t="shared" si="3"/>
        <v>7950</v>
      </c>
      <c r="J53" s="9"/>
      <c r="K53" s="9"/>
    </row>
    <row r="54" spans="1:11" ht="21">
      <c r="A54" s="47" t="s">
        <v>129</v>
      </c>
      <c r="B54" s="9" t="s">
        <v>22</v>
      </c>
      <c r="C54" s="10">
        <v>42000</v>
      </c>
      <c r="D54" s="13">
        <f t="shared" si="0"/>
        <v>0.0913032760050208</v>
      </c>
      <c r="E54" s="133">
        <v>10500</v>
      </c>
      <c r="F54" s="133">
        <v>10500</v>
      </c>
      <c r="G54" s="10">
        <f t="shared" si="1"/>
        <v>21000</v>
      </c>
      <c r="H54" s="13">
        <f t="shared" si="2"/>
        <v>50</v>
      </c>
      <c r="I54" s="10">
        <f t="shared" si="3"/>
        <v>21000</v>
      </c>
      <c r="J54" s="9"/>
      <c r="K54" s="9"/>
    </row>
    <row r="55" spans="1:11" ht="21">
      <c r="A55" s="47" t="s">
        <v>130</v>
      </c>
      <c r="B55" s="9" t="s">
        <v>23</v>
      </c>
      <c r="C55" s="10">
        <v>212700</v>
      </c>
      <c r="D55" s="13">
        <f t="shared" si="0"/>
        <v>0.4623858763397125</v>
      </c>
      <c r="E55" s="133">
        <v>52710</v>
      </c>
      <c r="F55" s="133">
        <v>52710</v>
      </c>
      <c r="G55" s="10">
        <f t="shared" si="1"/>
        <v>105420</v>
      </c>
      <c r="H55" s="13">
        <f t="shared" si="2"/>
        <v>49.56276445698166</v>
      </c>
      <c r="I55" s="10">
        <f t="shared" si="3"/>
        <v>107280</v>
      </c>
      <c r="J55" s="9"/>
      <c r="K55" s="9"/>
    </row>
    <row r="56" spans="1:11" ht="21">
      <c r="A56" s="47" t="s">
        <v>131</v>
      </c>
      <c r="B56" s="9" t="s">
        <v>24</v>
      </c>
      <c r="C56" s="10">
        <v>362168</v>
      </c>
      <c r="D56" s="13">
        <f t="shared" si="0"/>
        <v>0.7873124967663423</v>
      </c>
      <c r="E56" s="133">
        <v>90540</v>
      </c>
      <c r="F56" s="133">
        <v>90540</v>
      </c>
      <c r="G56" s="10">
        <f t="shared" si="1"/>
        <v>181080</v>
      </c>
      <c r="H56" s="13">
        <f t="shared" si="2"/>
        <v>49.99889554019129</v>
      </c>
      <c r="I56" s="10">
        <f t="shared" si="3"/>
        <v>181088</v>
      </c>
      <c r="J56" s="9"/>
      <c r="K56" s="9"/>
    </row>
    <row r="57" spans="1:11" ht="21">
      <c r="A57" s="47" t="s">
        <v>132</v>
      </c>
      <c r="B57" s="9" t="s">
        <v>25</v>
      </c>
      <c r="C57" s="10">
        <v>15900</v>
      </c>
      <c r="D57" s="13">
        <f t="shared" si="0"/>
        <v>0.03456481163047216</v>
      </c>
      <c r="E57" s="133">
        <v>2535</v>
      </c>
      <c r="F57" s="133">
        <v>2535</v>
      </c>
      <c r="G57" s="10">
        <f t="shared" si="1"/>
        <v>5070</v>
      </c>
      <c r="H57" s="13">
        <f t="shared" si="2"/>
        <v>31.88679245283019</v>
      </c>
      <c r="I57" s="10">
        <f t="shared" si="3"/>
        <v>10830</v>
      </c>
      <c r="J57" s="9"/>
      <c r="K57" s="9"/>
    </row>
    <row r="58" spans="1:11" ht="21">
      <c r="A58" s="47" t="s">
        <v>134</v>
      </c>
      <c r="B58" s="9" t="s">
        <v>27</v>
      </c>
      <c r="C58" s="10">
        <v>5000</v>
      </c>
      <c r="D58" s="13">
        <f t="shared" si="0"/>
        <v>0.010869437619645334</v>
      </c>
      <c r="E58" s="133">
        <v>0</v>
      </c>
      <c r="F58" s="133">
        <v>0</v>
      </c>
      <c r="G58" s="10">
        <f t="shared" si="1"/>
        <v>0</v>
      </c>
      <c r="H58" s="13">
        <f t="shared" si="2"/>
        <v>0</v>
      </c>
      <c r="I58" s="10">
        <f t="shared" si="3"/>
        <v>5000</v>
      </c>
      <c r="J58" s="9"/>
      <c r="K58" s="9"/>
    </row>
    <row r="59" spans="1:11" ht="21">
      <c r="A59" s="47" t="s">
        <v>135</v>
      </c>
      <c r="B59" s="9" t="s">
        <v>28</v>
      </c>
      <c r="C59" s="10">
        <v>60000</v>
      </c>
      <c r="D59" s="13">
        <f t="shared" si="0"/>
        <v>0.13043325143574402</v>
      </c>
      <c r="E59" s="133">
        <v>14850</v>
      </c>
      <c r="F59" s="133">
        <v>14850</v>
      </c>
      <c r="G59" s="10">
        <f t="shared" si="1"/>
        <v>29700</v>
      </c>
      <c r="H59" s="13">
        <f t="shared" si="2"/>
        <v>49.5</v>
      </c>
      <c r="I59" s="10">
        <f t="shared" si="3"/>
        <v>30300</v>
      </c>
      <c r="J59" s="9"/>
      <c r="K59" s="9"/>
    </row>
    <row r="60" spans="1:11" ht="21">
      <c r="A60" s="47" t="s">
        <v>136</v>
      </c>
      <c r="B60" s="9" t="s">
        <v>29</v>
      </c>
      <c r="C60" s="10">
        <v>20000</v>
      </c>
      <c r="D60" s="13">
        <f t="shared" si="0"/>
        <v>0.04347775047858134</v>
      </c>
      <c r="E60" s="133">
        <v>5100</v>
      </c>
      <c r="F60" s="133">
        <v>6500</v>
      </c>
      <c r="G60" s="10">
        <f t="shared" si="1"/>
        <v>11600</v>
      </c>
      <c r="H60" s="13">
        <f t="shared" si="2"/>
        <v>58</v>
      </c>
      <c r="I60" s="10">
        <f t="shared" si="3"/>
        <v>8400</v>
      </c>
      <c r="J60" s="9"/>
      <c r="K60" s="9"/>
    </row>
    <row r="61" spans="1:11" ht="21">
      <c r="A61" s="47" t="s">
        <v>137</v>
      </c>
      <c r="B61" s="9" t="s">
        <v>30</v>
      </c>
      <c r="C61" s="10">
        <v>80000</v>
      </c>
      <c r="D61" s="13">
        <f t="shared" si="0"/>
        <v>0.17391100191432535</v>
      </c>
      <c r="E61" s="133">
        <v>3888</v>
      </c>
      <c r="F61" s="133">
        <v>0</v>
      </c>
      <c r="G61" s="10">
        <f t="shared" si="1"/>
        <v>3888</v>
      </c>
      <c r="H61" s="13">
        <f t="shared" si="2"/>
        <v>4.86</v>
      </c>
      <c r="I61" s="10">
        <f t="shared" si="3"/>
        <v>76112</v>
      </c>
      <c r="J61" s="9"/>
      <c r="K61" s="9"/>
    </row>
    <row r="62" spans="1:11" ht="21">
      <c r="A62" s="47" t="s">
        <v>139</v>
      </c>
      <c r="B62" s="9" t="s">
        <v>32</v>
      </c>
      <c r="C62" s="10">
        <v>50000</v>
      </c>
      <c r="D62" s="13">
        <f t="shared" si="0"/>
        <v>0.10869437619645335</v>
      </c>
      <c r="E62" s="133">
        <v>0</v>
      </c>
      <c r="F62" s="133">
        <v>9600</v>
      </c>
      <c r="G62" s="10">
        <f t="shared" si="1"/>
        <v>9600</v>
      </c>
      <c r="H62" s="13">
        <f t="shared" si="2"/>
        <v>19.2</v>
      </c>
      <c r="I62" s="10">
        <f t="shared" si="3"/>
        <v>40400</v>
      </c>
      <c r="J62" s="9"/>
      <c r="K62" s="9"/>
    </row>
    <row r="63" spans="1:11" ht="21">
      <c r="A63" s="47" t="s">
        <v>139</v>
      </c>
      <c r="B63" s="9" t="s">
        <v>46</v>
      </c>
      <c r="C63" s="10">
        <v>300000</v>
      </c>
      <c r="D63" s="13">
        <f t="shared" si="0"/>
        <v>0.6521662571787201</v>
      </c>
      <c r="E63" s="133">
        <v>15000</v>
      </c>
      <c r="F63" s="133">
        <v>23400</v>
      </c>
      <c r="G63" s="10">
        <f t="shared" si="1"/>
        <v>38400</v>
      </c>
      <c r="H63" s="13">
        <f t="shared" si="2"/>
        <v>12.8</v>
      </c>
      <c r="I63" s="10">
        <f t="shared" si="3"/>
        <v>261600</v>
      </c>
      <c r="J63" s="9"/>
      <c r="K63" s="9"/>
    </row>
    <row r="64" spans="1:11" ht="21">
      <c r="A64" s="47" t="s">
        <v>140</v>
      </c>
      <c r="B64" s="9" t="s">
        <v>35</v>
      </c>
      <c r="C64" s="10">
        <v>10000</v>
      </c>
      <c r="D64" s="13">
        <f t="shared" si="0"/>
        <v>0.02173887523929067</v>
      </c>
      <c r="E64" s="133">
        <v>0</v>
      </c>
      <c r="F64" s="133">
        <v>4890</v>
      </c>
      <c r="G64" s="10">
        <f t="shared" si="1"/>
        <v>4890</v>
      </c>
      <c r="H64" s="13">
        <f t="shared" si="2"/>
        <v>48.9</v>
      </c>
      <c r="I64" s="10">
        <f t="shared" si="3"/>
        <v>5110</v>
      </c>
      <c r="J64" s="9"/>
      <c r="K64" s="9"/>
    </row>
    <row r="65" spans="1:11" ht="21">
      <c r="A65" s="47" t="s">
        <v>141</v>
      </c>
      <c r="B65" s="9" t="s">
        <v>36</v>
      </c>
      <c r="C65" s="10">
        <v>60000</v>
      </c>
      <c r="D65" s="13">
        <f t="shared" si="0"/>
        <v>0.13043325143574402</v>
      </c>
      <c r="E65" s="133">
        <v>7675</v>
      </c>
      <c r="F65" s="133">
        <v>7924.9</v>
      </c>
      <c r="G65" s="10">
        <f t="shared" si="1"/>
        <v>15599.9</v>
      </c>
      <c r="H65" s="13">
        <f t="shared" si="2"/>
        <v>25.999833333333335</v>
      </c>
      <c r="I65" s="10">
        <f t="shared" si="3"/>
        <v>44400.1</v>
      </c>
      <c r="J65" s="9"/>
      <c r="K65" s="9"/>
    </row>
    <row r="66" spans="1:11" ht="21">
      <c r="A66" s="47" t="s">
        <v>144</v>
      </c>
      <c r="B66" s="9" t="s">
        <v>39</v>
      </c>
      <c r="C66" s="10">
        <v>30000</v>
      </c>
      <c r="D66" s="13">
        <f t="shared" si="0"/>
        <v>0.06521662571787201</v>
      </c>
      <c r="E66" s="133">
        <v>14480</v>
      </c>
      <c r="F66" s="133">
        <v>0</v>
      </c>
      <c r="G66" s="10">
        <f t="shared" si="1"/>
        <v>14480</v>
      </c>
      <c r="H66" s="13">
        <f t="shared" si="2"/>
        <v>48.266666666666666</v>
      </c>
      <c r="I66" s="10">
        <f t="shared" si="3"/>
        <v>15520</v>
      </c>
      <c r="J66" s="9"/>
      <c r="K66" s="9"/>
    </row>
    <row r="67" spans="1:11" ht="21">
      <c r="A67" s="47" t="s">
        <v>116</v>
      </c>
      <c r="B67" s="9" t="s">
        <v>284</v>
      </c>
      <c r="C67" s="10">
        <v>800</v>
      </c>
      <c r="D67" s="13">
        <f t="shared" si="0"/>
        <v>0.0017391100191432535</v>
      </c>
      <c r="E67" s="133">
        <v>0</v>
      </c>
      <c r="F67" s="133">
        <v>0</v>
      </c>
      <c r="G67" s="10">
        <f t="shared" si="1"/>
        <v>0</v>
      </c>
      <c r="H67" s="13">
        <f t="shared" si="2"/>
        <v>0</v>
      </c>
      <c r="I67" s="10">
        <f t="shared" si="3"/>
        <v>800</v>
      </c>
      <c r="J67" s="9"/>
      <c r="K67" s="9"/>
    </row>
    <row r="68" spans="1:11" ht="21">
      <c r="A68" s="47" t="s">
        <v>116</v>
      </c>
      <c r="B68" s="9" t="s">
        <v>285</v>
      </c>
      <c r="C68" s="10">
        <v>1200</v>
      </c>
      <c r="D68" s="13">
        <f t="shared" si="0"/>
        <v>0.0026086650287148803</v>
      </c>
      <c r="E68" s="133">
        <v>0</v>
      </c>
      <c r="F68" s="133">
        <v>0</v>
      </c>
      <c r="G68" s="10">
        <f t="shared" si="1"/>
        <v>0</v>
      </c>
      <c r="H68" s="13">
        <f t="shared" si="2"/>
        <v>0</v>
      </c>
      <c r="I68" s="10">
        <f t="shared" si="3"/>
        <v>1200</v>
      </c>
      <c r="J68" s="9"/>
      <c r="K68" s="9"/>
    </row>
    <row r="69" spans="1:11" ht="21">
      <c r="A69" s="47" t="s">
        <v>116</v>
      </c>
      <c r="B69" s="9" t="s">
        <v>193</v>
      </c>
      <c r="C69" s="10">
        <v>11000</v>
      </c>
      <c r="D69" s="13">
        <f t="shared" si="0"/>
        <v>0.023912762763219735</v>
      </c>
      <c r="E69" s="133">
        <v>0</v>
      </c>
      <c r="F69" s="133">
        <v>11000</v>
      </c>
      <c r="G69" s="10">
        <f t="shared" si="1"/>
        <v>11000</v>
      </c>
      <c r="H69" s="13">
        <f t="shared" si="2"/>
        <v>100</v>
      </c>
      <c r="I69" s="10">
        <f t="shared" si="3"/>
        <v>0</v>
      </c>
      <c r="J69" s="9"/>
      <c r="K69" s="9"/>
    </row>
    <row r="70" spans="1:11" ht="21">
      <c r="A70" s="47" t="s">
        <v>117</v>
      </c>
      <c r="B70" s="9" t="s">
        <v>194</v>
      </c>
      <c r="C70" s="10">
        <v>5900</v>
      </c>
      <c r="D70" s="13">
        <f t="shared" si="0"/>
        <v>0.012825936391181495</v>
      </c>
      <c r="E70" s="133">
        <v>0</v>
      </c>
      <c r="F70" s="133">
        <v>5900</v>
      </c>
      <c r="G70" s="10">
        <f t="shared" si="1"/>
        <v>5900</v>
      </c>
      <c r="H70" s="13">
        <f t="shared" si="2"/>
        <v>100</v>
      </c>
      <c r="I70" s="10">
        <f t="shared" si="3"/>
        <v>0</v>
      </c>
      <c r="J70" s="9"/>
      <c r="K70" s="9"/>
    </row>
    <row r="71" spans="1:11" ht="21">
      <c r="A71" s="47" t="s">
        <v>118</v>
      </c>
      <c r="B71" s="9" t="s">
        <v>195</v>
      </c>
      <c r="C71" s="10">
        <v>7100</v>
      </c>
      <c r="D71" s="13">
        <f t="shared" si="0"/>
        <v>0.015434601419896376</v>
      </c>
      <c r="E71" s="133">
        <v>0</v>
      </c>
      <c r="F71" s="133">
        <v>0</v>
      </c>
      <c r="G71" s="10">
        <f t="shared" si="1"/>
        <v>0</v>
      </c>
      <c r="H71" s="13">
        <f t="shared" si="2"/>
        <v>0</v>
      </c>
      <c r="I71" s="10">
        <f t="shared" si="3"/>
        <v>7100</v>
      </c>
      <c r="J71" s="9"/>
      <c r="K71" s="9"/>
    </row>
    <row r="72" spans="1:11" ht="21">
      <c r="A72" s="47" t="s">
        <v>118</v>
      </c>
      <c r="B72" s="9" t="s">
        <v>112</v>
      </c>
      <c r="C72" s="10">
        <v>10000</v>
      </c>
      <c r="D72" s="13">
        <f t="shared" si="0"/>
        <v>0.02173887523929067</v>
      </c>
      <c r="E72" s="133">
        <v>0</v>
      </c>
      <c r="F72" s="133">
        <v>0</v>
      </c>
      <c r="G72" s="10">
        <f t="shared" si="1"/>
        <v>0</v>
      </c>
      <c r="H72" s="13">
        <f t="shared" si="2"/>
        <v>0</v>
      </c>
      <c r="I72" s="10">
        <f t="shared" si="3"/>
        <v>10000</v>
      </c>
      <c r="J72" s="9"/>
      <c r="K72" s="9"/>
    </row>
    <row r="73" spans="1:11" ht="21">
      <c r="A73" s="45" t="s">
        <v>153</v>
      </c>
      <c r="B73" s="16" t="s">
        <v>47</v>
      </c>
      <c r="C73" s="17"/>
      <c r="D73" s="13"/>
      <c r="E73" s="133"/>
      <c r="F73" s="133"/>
      <c r="G73" s="10"/>
      <c r="H73" s="13"/>
      <c r="I73" s="10"/>
      <c r="J73" s="9"/>
      <c r="K73" s="9"/>
    </row>
    <row r="74" spans="1:11" ht="21">
      <c r="A74" s="48" t="s">
        <v>154</v>
      </c>
      <c r="B74" s="20" t="s">
        <v>48</v>
      </c>
      <c r="C74" s="21">
        <f>SUM(C75:C80)</f>
        <v>180000</v>
      </c>
      <c r="D74" s="13"/>
      <c r="E74" s="133"/>
      <c r="F74" s="133"/>
      <c r="G74" s="10"/>
      <c r="H74" s="13"/>
      <c r="I74" s="10"/>
      <c r="J74" s="9"/>
      <c r="K74" s="9"/>
    </row>
    <row r="75" spans="1:11" ht="21">
      <c r="A75" s="47" t="s">
        <v>139</v>
      </c>
      <c r="B75" s="9" t="s">
        <v>106</v>
      </c>
      <c r="C75" s="10">
        <v>60000</v>
      </c>
      <c r="D75" s="13">
        <f t="shared" si="0"/>
        <v>0.13043325143574402</v>
      </c>
      <c r="E75" s="133">
        <v>0</v>
      </c>
      <c r="F75" s="133">
        <v>14610</v>
      </c>
      <c r="G75" s="10">
        <f t="shared" si="1"/>
        <v>14610</v>
      </c>
      <c r="H75" s="13">
        <f>G75*100/C75</f>
        <v>24.35</v>
      </c>
      <c r="I75" s="10">
        <f>C75-G75</f>
        <v>45390</v>
      </c>
      <c r="J75" s="9"/>
      <c r="K75" s="9"/>
    </row>
    <row r="76" spans="1:11" ht="21">
      <c r="A76" s="47" t="s">
        <v>139</v>
      </c>
      <c r="B76" s="9" t="s">
        <v>49</v>
      </c>
      <c r="C76" s="10">
        <v>100000</v>
      </c>
      <c r="D76" s="13">
        <f t="shared" si="0"/>
        <v>0.2173887523929067</v>
      </c>
      <c r="E76" s="133">
        <v>0</v>
      </c>
      <c r="F76" s="133">
        <v>0</v>
      </c>
      <c r="G76" s="10">
        <f t="shared" si="1"/>
        <v>0</v>
      </c>
      <c r="H76" s="13">
        <f>G76*100/C76</f>
        <v>0</v>
      </c>
      <c r="I76" s="10">
        <f>C76-G76</f>
        <v>100000</v>
      </c>
      <c r="J76" s="9"/>
      <c r="K76" s="9"/>
    </row>
    <row r="77" spans="1:11" ht="21">
      <c r="A77" s="47" t="s">
        <v>150</v>
      </c>
      <c r="B77" s="9" t="s">
        <v>196</v>
      </c>
      <c r="C77" s="10">
        <v>20000</v>
      </c>
      <c r="D77" s="13">
        <f t="shared" si="0"/>
        <v>0.04347775047858134</v>
      </c>
      <c r="E77" s="133">
        <v>20000</v>
      </c>
      <c r="F77" s="133">
        <v>0</v>
      </c>
      <c r="G77" s="10">
        <f t="shared" si="1"/>
        <v>20000</v>
      </c>
      <c r="H77" s="13">
        <f>G77*100/C77</f>
        <v>100</v>
      </c>
      <c r="I77" s="10">
        <f>C77-G77</f>
        <v>0</v>
      </c>
      <c r="J77" s="9"/>
      <c r="K77" s="9"/>
    </row>
    <row r="78" spans="1:11" ht="21">
      <c r="A78" s="47"/>
      <c r="B78" s="9" t="s">
        <v>197</v>
      </c>
      <c r="C78" s="10"/>
      <c r="D78" s="13"/>
      <c r="E78" s="133"/>
      <c r="F78" s="133"/>
      <c r="G78" s="10"/>
      <c r="H78" s="13"/>
      <c r="I78" s="10"/>
      <c r="J78" s="9"/>
      <c r="K78" s="9"/>
    </row>
    <row r="79" spans="1:11" ht="21">
      <c r="A79" s="47"/>
      <c r="B79" s="9" t="s">
        <v>198</v>
      </c>
      <c r="C79" s="10"/>
      <c r="D79" s="13"/>
      <c r="E79" s="133"/>
      <c r="F79" s="133"/>
      <c r="G79" s="10"/>
      <c r="H79" s="13"/>
      <c r="I79" s="10"/>
      <c r="J79" s="9"/>
      <c r="K79" s="9"/>
    </row>
    <row r="80" spans="1:11" ht="21">
      <c r="A80" s="45" t="s">
        <v>155</v>
      </c>
      <c r="B80" s="16" t="s">
        <v>50</v>
      </c>
      <c r="C80" s="17"/>
      <c r="D80" s="13"/>
      <c r="E80" s="133"/>
      <c r="F80" s="133"/>
      <c r="G80" s="10"/>
      <c r="H80" s="13"/>
      <c r="I80" s="10"/>
      <c r="J80" s="9"/>
      <c r="K80" s="9"/>
    </row>
    <row r="81" spans="1:11" ht="21">
      <c r="A81" s="48" t="s">
        <v>156</v>
      </c>
      <c r="B81" s="20" t="s">
        <v>51</v>
      </c>
      <c r="C81" s="21">
        <f>SUM(C82:C87)</f>
        <v>4745386</v>
      </c>
      <c r="D81" s="13"/>
      <c r="E81" s="133"/>
      <c r="F81" s="133"/>
      <c r="G81" s="10"/>
      <c r="H81" s="13"/>
      <c r="I81" s="10"/>
      <c r="J81" s="9"/>
      <c r="K81" s="9"/>
    </row>
    <row r="82" spans="1:11" ht="21">
      <c r="A82" s="47" t="s">
        <v>139</v>
      </c>
      <c r="B82" s="9" t="s">
        <v>52</v>
      </c>
      <c r="C82" s="10">
        <v>130000</v>
      </c>
      <c r="D82" s="13">
        <f aca="true" t="shared" si="4" ref="D82:D150">C82*100/46000540</f>
        <v>0.2826053781107787</v>
      </c>
      <c r="E82" s="133">
        <v>0</v>
      </c>
      <c r="F82" s="133">
        <v>129515</v>
      </c>
      <c r="G82" s="10">
        <f aca="true" t="shared" si="5" ref="G82:G148">SUM(E82:F82)</f>
        <v>129515</v>
      </c>
      <c r="H82" s="13">
        <f aca="true" t="shared" si="6" ref="H82:H123">G82*100/C82</f>
        <v>99.62692307692308</v>
      </c>
      <c r="I82" s="10">
        <f aca="true" t="shared" si="7" ref="I82:I139">C82-G82</f>
        <v>485</v>
      </c>
      <c r="J82" s="9"/>
      <c r="K82" s="9"/>
    </row>
    <row r="83" spans="1:11" ht="21">
      <c r="A83" s="47" t="s">
        <v>142</v>
      </c>
      <c r="B83" s="9" t="s">
        <v>107</v>
      </c>
      <c r="C83" s="10">
        <v>231900</v>
      </c>
      <c r="D83" s="13">
        <f t="shared" si="4"/>
        <v>0.5041245167991506</v>
      </c>
      <c r="E83" s="133">
        <v>11880</v>
      </c>
      <c r="F83" s="133">
        <v>35340</v>
      </c>
      <c r="G83" s="10">
        <f t="shared" si="5"/>
        <v>47220</v>
      </c>
      <c r="H83" s="13">
        <f t="shared" si="6"/>
        <v>20.36222509702458</v>
      </c>
      <c r="I83" s="10">
        <f t="shared" si="7"/>
        <v>184680</v>
      </c>
      <c r="J83" s="9"/>
      <c r="K83" s="9"/>
    </row>
    <row r="84" spans="1:11" ht="21">
      <c r="A84" s="47" t="s">
        <v>157</v>
      </c>
      <c r="B84" s="9" t="s">
        <v>53</v>
      </c>
      <c r="C84" s="10">
        <v>1429486</v>
      </c>
      <c r="D84" s="13">
        <f t="shared" si="4"/>
        <v>3.107541781031266</v>
      </c>
      <c r="E84" s="133">
        <v>0</v>
      </c>
      <c r="F84" s="133">
        <v>681863.34</v>
      </c>
      <c r="G84" s="10">
        <f t="shared" si="5"/>
        <v>681863.34</v>
      </c>
      <c r="H84" s="13">
        <f t="shared" si="6"/>
        <v>47.69989632637186</v>
      </c>
      <c r="I84" s="10">
        <f t="shared" si="7"/>
        <v>747622.66</v>
      </c>
      <c r="J84" s="9"/>
      <c r="K84" s="9"/>
    </row>
    <row r="85" spans="1:11" ht="21">
      <c r="A85" s="47" t="s">
        <v>150</v>
      </c>
      <c r="B85" s="148" t="s">
        <v>199</v>
      </c>
      <c r="C85" s="10">
        <v>30000</v>
      </c>
      <c r="D85" s="13">
        <f t="shared" si="4"/>
        <v>0.06521662571787201</v>
      </c>
      <c r="E85" s="133">
        <v>0</v>
      </c>
      <c r="F85" s="133">
        <v>30000</v>
      </c>
      <c r="G85" s="10">
        <f t="shared" si="5"/>
        <v>30000</v>
      </c>
      <c r="H85" s="13">
        <f t="shared" si="6"/>
        <v>100</v>
      </c>
      <c r="I85" s="10">
        <f t="shared" si="7"/>
        <v>0</v>
      </c>
      <c r="J85" s="9"/>
      <c r="K85" s="9"/>
    </row>
    <row r="86" spans="1:11" ht="21">
      <c r="A86" s="47" t="s">
        <v>150</v>
      </c>
      <c r="B86" s="148" t="s">
        <v>200</v>
      </c>
      <c r="C86" s="10">
        <v>60000</v>
      </c>
      <c r="D86" s="13">
        <f t="shared" si="4"/>
        <v>0.13043325143574402</v>
      </c>
      <c r="E86" s="133">
        <v>0</v>
      </c>
      <c r="F86" s="133">
        <v>60000</v>
      </c>
      <c r="G86" s="10">
        <f t="shared" si="5"/>
        <v>60000</v>
      </c>
      <c r="H86" s="13">
        <f t="shared" si="6"/>
        <v>100</v>
      </c>
      <c r="I86" s="10">
        <f t="shared" si="7"/>
        <v>0</v>
      </c>
      <c r="J86" s="9"/>
      <c r="K86" s="9"/>
    </row>
    <row r="87" spans="1:11" ht="21">
      <c r="A87" s="47" t="s">
        <v>150</v>
      </c>
      <c r="B87" s="148" t="s">
        <v>201</v>
      </c>
      <c r="C87" s="10">
        <v>2864000</v>
      </c>
      <c r="D87" s="13">
        <f t="shared" si="4"/>
        <v>6.226013868532847</v>
      </c>
      <c r="E87" s="133">
        <v>716000</v>
      </c>
      <c r="F87" s="133">
        <v>729000</v>
      </c>
      <c r="G87" s="10">
        <f t="shared" si="5"/>
        <v>1445000</v>
      </c>
      <c r="H87" s="13">
        <f t="shared" si="6"/>
        <v>50.45391061452514</v>
      </c>
      <c r="I87" s="10">
        <f t="shared" si="7"/>
        <v>1419000</v>
      </c>
      <c r="J87" s="9"/>
      <c r="K87" s="9"/>
    </row>
    <row r="88" spans="1:11" ht="21">
      <c r="A88" s="47"/>
      <c r="B88" s="148" t="s">
        <v>202</v>
      </c>
      <c r="C88" s="10"/>
      <c r="D88" s="13"/>
      <c r="E88" s="133"/>
      <c r="F88" s="133"/>
      <c r="G88" s="10"/>
      <c r="H88" s="13"/>
      <c r="I88" s="10"/>
      <c r="J88" s="9"/>
      <c r="K88" s="9"/>
    </row>
    <row r="89" spans="1:11" ht="21">
      <c r="A89" s="47"/>
      <c r="B89" s="16" t="s">
        <v>203</v>
      </c>
      <c r="C89" s="10"/>
      <c r="D89" s="13"/>
      <c r="E89" s="133"/>
      <c r="F89" s="133"/>
      <c r="G89" s="10"/>
      <c r="H89" s="13"/>
      <c r="I89" s="10"/>
      <c r="J89" s="9"/>
      <c r="K89" s="9"/>
    </row>
    <row r="90" spans="1:11" ht="21">
      <c r="A90" s="173"/>
      <c r="B90" s="20" t="s">
        <v>204</v>
      </c>
      <c r="C90" s="174">
        <f>SUM(C91:C94)</f>
        <v>306000</v>
      </c>
      <c r="D90" s="13"/>
      <c r="E90" s="133"/>
      <c r="F90" s="133"/>
      <c r="G90" s="10"/>
      <c r="H90" s="13"/>
      <c r="I90" s="10"/>
      <c r="J90" s="9"/>
      <c r="K90" s="9"/>
    </row>
    <row r="91" spans="1:11" ht="21">
      <c r="A91" s="47" t="s">
        <v>139</v>
      </c>
      <c r="B91" s="148" t="s">
        <v>205</v>
      </c>
      <c r="C91" s="10">
        <v>66000</v>
      </c>
      <c r="D91" s="13">
        <f t="shared" si="4"/>
        <v>0.14347657657931842</v>
      </c>
      <c r="E91" s="133">
        <v>0</v>
      </c>
      <c r="F91" s="133">
        <v>0</v>
      </c>
      <c r="G91" s="10">
        <f t="shared" si="5"/>
        <v>0</v>
      </c>
      <c r="H91" s="13">
        <f t="shared" si="6"/>
        <v>0</v>
      </c>
      <c r="I91" s="10">
        <f t="shared" si="7"/>
        <v>66000</v>
      </c>
      <c r="J91" s="9"/>
      <c r="K91" s="9"/>
    </row>
    <row r="92" spans="1:11" ht="21">
      <c r="A92" s="47"/>
      <c r="B92" s="148" t="s">
        <v>206</v>
      </c>
      <c r="C92" s="10"/>
      <c r="D92" s="13"/>
      <c r="E92" s="133"/>
      <c r="F92" s="133"/>
      <c r="G92" s="10"/>
      <c r="H92" s="13"/>
      <c r="I92" s="10"/>
      <c r="J92" s="9"/>
      <c r="K92" s="9"/>
    </row>
    <row r="93" spans="1:11" ht="21">
      <c r="A93" s="47"/>
      <c r="B93" s="148" t="s">
        <v>207</v>
      </c>
      <c r="C93" s="10"/>
      <c r="D93" s="13"/>
      <c r="E93" s="133"/>
      <c r="F93" s="133"/>
      <c r="G93" s="10"/>
      <c r="H93" s="13"/>
      <c r="I93" s="10"/>
      <c r="J93" s="9"/>
      <c r="K93" s="9"/>
    </row>
    <row r="94" spans="1:11" ht="21">
      <c r="A94" s="47" t="s">
        <v>168</v>
      </c>
      <c r="B94" s="148" t="s">
        <v>208</v>
      </c>
      <c r="C94" s="10">
        <v>240000</v>
      </c>
      <c r="D94" s="13">
        <f t="shared" si="4"/>
        <v>0.5217330057429761</v>
      </c>
      <c r="E94" s="133">
        <v>0</v>
      </c>
      <c r="F94" s="133">
        <v>0</v>
      </c>
      <c r="G94" s="10">
        <f t="shared" si="5"/>
        <v>0</v>
      </c>
      <c r="H94" s="13">
        <f t="shared" si="6"/>
        <v>0</v>
      </c>
      <c r="I94" s="10">
        <f t="shared" si="7"/>
        <v>240000</v>
      </c>
      <c r="J94" s="9"/>
      <c r="K94" s="9"/>
    </row>
    <row r="95" spans="1:11" ht="21">
      <c r="A95" s="47"/>
      <c r="B95" s="148" t="s">
        <v>209</v>
      </c>
      <c r="C95" s="10"/>
      <c r="D95" s="13"/>
      <c r="E95" s="133"/>
      <c r="F95" s="133"/>
      <c r="G95" s="10"/>
      <c r="H95" s="13"/>
      <c r="I95" s="10"/>
      <c r="J95" s="9"/>
      <c r="K95" s="9"/>
    </row>
    <row r="96" spans="1:11" ht="21">
      <c r="A96" s="45" t="s">
        <v>158</v>
      </c>
      <c r="B96" s="16" t="s">
        <v>56</v>
      </c>
      <c r="C96" s="17"/>
      <c r="D96" s="13"/>
      <c r="E96" s="133"/>
      <c r="F96" s="133"/>
      <c r="G96" s="10"/>
      <c r="H96" s="13"/>
      <c r="I96" s="10"/>
      <c r="J96" s="9"/>
      <c r="K96" s="9"/>
    </row>
    <row r="97" spans="1:11" ht="21">
      <c r="A97" s="48" t="s">
        <v>159</v>
      </c>
      <c r="B97" s="20" t="s">
        <v>57</v>
      </c>
      <c r="C97" s="21">
        <f>SUM(C98:C118)</f>
        <v>2723177</v>
      </c>
      <c r="D97" s="13"/>
      <c r="E97" s="133"/>
      <c r="F97" s="133"/>
      <c r="G97" s="10"/>
      <c r="H97" s="13"/>
      <c r="I97" s="10"/>
      <c r="J97" s="9"/>
      <c r="K97" s="9"/>
    </row>
    <row r="98" spans="1:11" ht="21">
      <c r="A98" s="47" t="s">
        <v>128</v>
      </c>
      <c r="B98" s="9" t="s">
        <v>20</v>
      </c>
      <c r="C98" s="10">
        <v>793740</v>
      </c>
      <c r="D98" s="13">
        <f t="shared" si="4"/>
        <v>1.7255014832434576</v>
      </c>
      <c r="E98" s="133">
        <v>158910</v>
      </c>
      <c r="F98" s="133">
        <v>158910</v>
      </c>
      <c r="G98" s="10">
        <f t="shared" si="5"/>
        <v>317820</v>
      </c>
      <c r="H98" s="13">
        <f t="shared" si="6"/>
        <v>40.040819411898106</v>
      </c>
      <c r="I98" s="10">
        <f t="shared" si="7"/>
        <v>475920</v>
      </c>
      <c r="J98" s="9"/>
      <c r="K98" s="9"/>
    </row>
    <row r="99" spans="1:11" ht="21">
      <c r="A99" s="47" t="s">
        <v>152</v>
      </c>
      <c r="B99" s="9" t="s">
        <v>21</v>
      </c>
      <c r="C99" s="10">
        <v>21300</v>
      </c>
      <c r="D99" s="13">
        <f t="shared" si="4"/>
        <v>0.04630380425968913</v>
      </c>
      <c r="E99" s="133">
        <v>0</v>
      </c>
      <c r="F99" s="133">
        <v>0</v>
      </c>
      <c r="G99" s="10">
        <f t="shared" si="5"/>
        <v>0</v>
      </c>
      <c r="H99" s="13">
        <f t="shared" si="6"/>
        <v>0</v>
      </c>
      <c r="I99" s="10">
        <f t="shared" si="7"/>
        <v>21300</v>
      </c>
      <c r="J99" s="9"/>
      <c r="K99" s="9"/>
    </row>
    <row r="100" spans="1:11" ht="21">
      <c r="A100" s="47" t="s">
        <v>129</v>
      </c>
      <c r="B100" s="9" t="s">
        <v>22</v>
      </c>
      <c r="C100" s="10">
        <v>42000</v>
      </c>
      <c r="D100" s="13">
        <f t="shared" si="4"/>
        <v>0.0913032760050208</v>
      </c>
      <c r="E100" s="133">
        <v>10500</v>
      </c>
      <c r="F100" s="133">
        <v>10500</v>
      </c>
      <c r="G100" s="10">
        <f t="shared" si="5"/>
        <v>21000</v>
      </c>
      <c r="H100" s="13">
        <f t="shared" si="6"/>
        <v>50</v>
      </c>
      <c r="I100" s="10">
        <f t="shared" si="7"/>
        <v>21000</v>
      </c>
      <c r="J100" s="9"/>
      <c r="K100" s="9"/>
    </row>
    <row r="101" spans="1:11" ht="21">
      <c r="A101" s="47" t="s">
        <v>131</v>
      </c>
      <c r="B101" s="9" t="s">
        <v>24</v>
      </c>
      <c r="C101" s="10">
        <v>519541</v>
      </c>
      <c r="D101" s="13">
        <f t="shared" si="4"/>
        <v>1.1294236980696313</v>
      </c>
      <c r="E101" s="133">
        <v>129870</v>
      </c>
      <c r="F101" s="133">
        <v>129870</v>
      </c>
      <c r="G101" s="10">
        <f t="shared" si="5"/>
        <v>259740</v>
      </c>
      <c r="H101" s="13">
        <f t="shared" si="6"/>
        <v>49.99412943348071</v>
      </c>
      <c r="I101" s="10">
        <f t="shared" si="7"/>
        <v>259801</v>
      </c>
      <c r="J101" s="9"/>
      <c r="K101" s="9"/>
    </row>
    <row r="102" spans="1:11" ht="21">
      <c r="A102" s="47" t="s">
        <v>132</v>
      </c>
      <c r="B102" s="9" t="s">
        <v>25</v>
      </c>
      <c r="C102" s="10">
        <v>13056</v>
      </c>
      <c r="D102" s="13">
        <f t="shared" si="4"/>
        <v>0.028382275512417898</v>
      </c>
      <c r="E102" s="133">
        <v>3180</v>
      </c>
      <c r="F102" s="133">
        <v>3180</v>
      </c>
      <c r="G102" s="10">
        <f t="shared" si="5"/>
        <v>6360</v>
      </c>
      <c r="H102" s="13">
        <f t="shared" si="6"/>
        <v>48.713235294117645</v>
      </c>
      <c r="I102" s="10">
        <f t="shared" si="7"/>
        <v>6696</v>
      </c>
      <c r="J102" s="9"/>
      <c r="K102" s="9"/>
    </row>
    <row r="103" spans="1:11" ht="21">
      <c r="A103" s="47" t="s">
        <v>133</v>
      </c>
      <c r="B103" s="9" t="s">
        <v>26</v>
      </c>
      <c r="C103" s="10">
        <v>100000</v>
      </c>
      <c r="D103" s="13">
        <f t="shared" si="4"/>
        <v>0.2173887523929067</v>
      </c>
      <c r="E103" s="133">
        <v>0</v>
      </c>
      <c r="F103" s="133">
        <v>9600</v>
      </c>
      <c r="G103" s="10">
        <f t="shared" si="5"/>
        <v>9600</v>
      </c>
      <c r="H103" s="13">
        <f t="shared" si="6"/>
        <v>9.6</v>
      </c>
      <c r="I103" s="10">
        <f t="shared" si="7"/>
        <v>90400</v>
      </c>
      <c r="J103" s="9"/>
      <c r="K103" s="9"/>
    </row>
    <row r="104" spans="1:11" ht="21">
      <c r="A104" s="47" t="s">
        <v>134</v>
      </c>
      <c r="B104" s="9" t="s">
        <v>27</v>
      </c>
      <c r="C104" s="10">
        <v>15000</v>
      </c>
      <c r="D104" s="13">
        <f t="shared" si="4"/>
        <v>0.032608312858936006</v>
      </c>
      <c r="E104" s="133">
        <v>0</v>
      </c>
      <c r="F104" s="133">
        <v>0</v>
      </c>
      <c r="G104" s="10">
        <f t="shared" si="5"/>
        <v>0</v>
      </c>
      <c r="H104" s="13">
        <f t="shared" si="6"/>
        <v>0</v>
      </c>
      <c r="I104" s="10">
        <f t="shared" si="7"/>
        <v>15000</v>
      </c>
      <c r="J104" s="9"/>
      <c r="K104" s="9"/>
    </row>
    <row r="105" spans="1:11" ht="21">
      <c r="A105" s="47" t="s">
        <v>135</v>
      </c>
      <c r="B105" s="9" t="s">
        <v>28</v>
      </c>
      <c r="C105" s="10">
        <v>28000</v>
      </c>
      <c r="D105" s="13">
        <f t="shared" si="4"/>
        <v>0.06086885067001387</v>
      </c>
      <c r="E105" s="133">
        <v>0</v>
      </c>
      <c r="F105" s="133">
        <v>0</v>
      </c>
      <c r="G105" s="10">
        <f t="shared" si="5"/>
        <v>0</v>
      </c>
      <c r="H105" s="13">
        <f t="shared" si="6"/>
        <v>0</v>
      </c>
      <c r="I105" s="10">
        <f t="shared" si="7"/>
        <v>28000</v>
      </c>
      <c r="J105" s="9"/>
      <c r="K105" s="9"/>
    </row>
    <row r="106" spans="1:11" ht="21">
      <c r="A106" s="47" t="s">
        <v>136</v>
      </c>
      <c r="B106" s="9" t="s">
        <v>29</v>
      </c>
      <c r="C106" s="10">
        <v>5000</v>
      </c>
      <c r="D106" s="13">
        <f t="shared" si="4"/>
        <v>0.010869437619645334</v>
      </c>
      <c r="E106" s="133">
        <v>0</v>
      </c>
      <c r="F106" s="133">
        <v>0</v>
      </c>
      <c r="G106" s="10">
        <f t="shared" si="5"/>
        <v>0</v>
      </c>
      <c r="H106" s="13">
        <f t="shared" si="6"/>
        <v>0</v>
      </c>
      <c r="I106" s="10">
        <f t="shared" si="7"/>
        <v>5000</v>
      </c>
      <c r="J106" s="9"/>
      <c r="K106" s="9"/>
    </row>
    <row r="107" spans="1:11" ht="21">
      <c r="A107" s="47" t="s">
        <v>137</v>
      </c>
      <c r="B107" s="9" t="s">
        <v>30</v>
      </c>
      <c r="C107" s="10">
        <v>640000</v>
      </c>
      <c r="D107" s="13">
        <f t="shared" si="4"/>
        <v>1.3912880153146028</v>
      </c>
      <c r="E107" s="133">
        <v>40100</v>
      </c>
      <c r="F107" s="133">
        <v>240400</v>
      </c>
      <c r="G107" s="10">
        <f t="shared" si="5"/>
        <v>280500</v>
      </c>
      <c r="H107" s="13">
        <f t="shared" si="6"/>
        <v>43.828125</v>
      </c>
      <c r="I107" s="10">
        <f t="shared" si="7"/>
        <v>359500</v>
      </c>
      <c r="J107" s="9"/>
      <c r="K107" s="9"/>
    </row>
    <row r="108" spans="1:11" ht="21">
      <c r="A108" s="47" t="s">
        <v>139</v>
      </c>
      <c r="B108" s="9" t="s">
        <v>32</v>
      </c>
      <c r="C108" s="10">
        <v>50000</v>
      </c>
      <c r="D108" s="13">
        <f t="shared" si="4"/>
        <v>0.10869437619645335</v>
      </c>
      <c r="E108" s="133">
        <v>0</v>
      </c>
      <c r="F108" s="133">
        <v>8968</v>
      </c>
      <c r="G108" s="10">
        <f t="shared" si="5"/>
        <v>8968</v>
      </c>
      <c r="H108" s="13">
        <f t="shared" si="6"/>
        <v>17.936</v>
      </c>
      <c r="I108" s="10">
        <f t="shared" si="7"/>
        <v>41032</v>
      </c>
      <c r="J108" s="9"/>
      <c r="K108" s="9"/>
    </row>
    <row r="109" spans="1:11" ht="21">
      <c r="A109" s="47" t="s">
        <v>140</v>
      </c>
      <c r="B109" s="9" t="s">
        <v>35</v>
      </c>
      <c r="C109" s="10">
        <v>15000</v>
      </c>
      <c r="D109" s="13">
        <f t="shared" si="4"/>
        <v>0.032608312858936006</v>
      </c>
      <c r="E109" s="133">
        <v>0</v>
      </c>
      <c r="F109" s="133">
        <v>1400</v>
      </c>
      <c r="G109" s="10">
        <f t="shared" si="5"/>
        <v>1400</v>
      </c>
      <c r="H109" s="13">
        <f t="shared" si="6"/>
        <v>9.333333333333334</v>
      </c>
      <c r="I109" s="10">
        <f t="shared" si="7"/>
        <v>13600</v>
      </c>
      <c r="J109" s="9"/>
      <c r="K109" s="9"/>
    </row>
    <row r="110" spans="1:11" ht="21">
      <c r="A110" s="47" t="s">
        <v>141</v>
      </c>
      <c r="B110" s="9" t="s">
        <v>36</v>
      </c>
      <c r="C110" s="10">
        <v>25000</v>
      </c>
      <c r="D110" s="13">
        <f t="shared" si="4"/>
        <v>0.054347188098226674</v>
      </c>
      <c r="E110" s="133">
        <v>0</v>
      </c>
      <c r="F110" s="133">
        <v>0</v>
      </c>
      <c r="G110" s="10">
        <f t="shared" si="5"/>
        <v>0</v>
      </c>
      <c r="H110" s="13">
        <f t="shared" si="6"/>
        <v>0</v>
      </c>
      <c r="I110" s="10">
        <f t="shared" si="7"/>
        <v>25000</v>
      </c>
      <c r="J110" s="9"/>
      <c r="K110" s="9"/>
    </row>
    <row r="111" spans="1:11" ht="21">
      <c r="A111" s="47" t="s">
        <v>144</v>
      </c>
      <c r="B111" s="9" t="s">
        <v>39</v>
      </c>
      <c r="C111" s="10">
        <v>20000</v>
      </c>
      <c r="D111" s="13">
        <f t="shared" si="4"/>
        <v>0.04347775047858134</v>
      </c>
      <c r="E111" s="133">
        <v>0</v>
      </c>
      <c r="F111" s="133">
        <v>0</v>
      </c>
      <c r="G111" s="10">
        <f t="shared" si="5"/>
        <v>0</v>
      </c>
      <c r="H111" s="13">
        <f t="shared" si="6"/>
        <v>0</v>
      </c>
      <c r="I111" s="10">
        <f t="shared" si="7"/>
        <v>20000</v>
      </c>
      <c r="J111" s="9"/>
      <c r="K111" s="9"/>
    </row>
    <row r="112" spans="1:11" ht="21">
      <c r="A112" s="47" t="s">
        <v>116</v>
      </c>
      <c r="B112" s="9" t="s">
        <v>210</v>
      </c>
      <c r="C112" s="10">
        <v>11000</v>
      </c>
      <c r="D112" s="13">
        <f t="shared" si="4"/>
        <v>0.023912762763219735</v>
      </c>
      <c r="E112" s="133">
        <v>0</v>
      </c>
      <c r="F112" s="133">
        <v>11000</v>
      </c>
      <c r="G112" s="10">
        <f t="shared" si="5"/>
        <v>11000</v>
      </c>
      <c r="H112" s="13">
        <f t="shared" si="6"/>
        <v>100</v>
      </c>
      <c r="I112" s="10">
        <f t="shared" si="7"/>
        <v>0</v>
      </c>
      <c r="J112" s="9"/>
      <c r="K112" s="9"/>
    </row>
    <row r="113" spans="1:11" ht="21">
      <c r="A113" s="47" t="s">
        <v>116</v>
      </c>
      <c r="B113" s="9" t="s">
        <v>211</v>
      </c>
      <c r="C113" s="10">
        <v>31600</v>
      </c>
      <c r="D113" s="13">
        <f t="shared" si="4"/>
        <v>0.06869484575615852</v>
      </c>
      <c r="E113" s="133">
        <v>0</v>
      </c>
      <c r="F113" s="133">
        <v>0</v>
      </c>
      <c r="G113" s="10">
        <f t="shared" si="5"/>
        <v>0</v>
      </c>
      <c r="H113" s="13">
        <f t="shared" si="6"/>
        <v>0</v>
      </c>
      <c r="I113" s="10">
        <f t="shared" si="7"/>
        <v>31600</v>
      </c>
      <c r="J113" s="9"/>
      <c r="K113" s="9"/>
    </row>
    <row r="114" spans="1:11" ht="21">
      <c r="A114" s="47" t="s">
        <v>116</v>
      </c>
      <c r="B114" s="9" t="s">
        <v>212</v>
      </c>
      <c r="C114" s="10">
        <v>11000</v>
      </c>
      <c r="D114" s="13">
        <f t="shared" si="4"/>
        <v>0.023912762763219735</v>
      </c>
      <c r="E114" s="133">
        <v>0</v>
      </c>
      <c r="F114" s="133">
        <v>10400</v>
      </c>
      <c r="G114" s="10">
        <f t="shared" si="5"/>
        <v>10400</v>
      </c>
      <c r="H114" s="13">
        <f t="shared" si="6"/>
        <v>94.54545454545455</v>
      </c>
      <c r="I114" s="10">
        <f t="shared" si="7"/>
        <v>600</v>
      </c>
      <c r="J114" s="9"/>
      <c r="K114" s="9"/>
    </row>
    <row r="115" spans="1:11" ht="21">
      <c r="A115" s="47" t="s">
        <v>163</v>
      </c>
      <c r="B115" s="9" t="s">
        <v>213</v>
      </c>
      <c r="C115" s="10">
        <v>123000</v>
      </c>
      <c r="D115" s="13">
        <f t="shared" si="4"/>
        <v>0.2673881654432752</v>
      </c>
      <c r="E115" s="133">
        <v>41000</v>
      </c>
      <c r="F115" s="133">
        <v>0</v>
      </c>
      <c r="G115" s="10">
        <f t="shared" si="5"/>
        <v>41000</v>
      </c>
      <c r="H115" s="13">
        <f t="shared" si="6"/>
        <v>33.333333333333336</v>
      </c>
      <c r="I115" s="10">
        <f t="shared" si="7"/>
        <v>82000</v>
      </c>
      <c r="J115" s="9"/>
      <c r="K115" s="9"/>
    </row>
    <row r="116" spans="1:11" ht="21">
      <c r="A116" s="47" t="s">
        <v>163</v>
      </c>
      <c r="B116" s="9" t="s">
        <v>214</v>
      </c>
      <c r="C116" s="10">
        <v>40500</v>
      </c>
      <c r="D116" s="13">
        <f t="shared" si="4"/>
        <v>0.08804244471912721</v>
      </c>
      <c r="E116" s="133">
        <v>11000</v>
      </c>
      <c r="F116" s="133">
        <v>0</v>
      </c>
      <c r="G116" s="10">
        <f t="shared" si="5"/>
        <v>11000</v>
      </c>
      <c r="H116" s="13">
        <f t="shared" si="6"/>
        <v>27.160493827160494</v>
      </c>
      <c r="I116" s="10">
        <f t="shared" si="7"/>
        <v>29500</v>
      </c>
      <c r="J116" s="9"/>
      <c r="K116" s="9"/>
    </row>
    <row r="117" spans="1:11" ht="21">
      <c r="A117" s="47" t="s">
        <v>118</v>
      </c>
      <c r="B117" s="9" t="s">
        <v>286</v>
      </c>
      <c r="C117" s="10">
        <v>7100</v>
      </c>
      <c r="D117" s="13">
        <f t="shared" si="4"/>
        <v>0.015434601419896376</v>
      </c>
      <c r="E117" s="133">
        <v>0</v>
      </c>
      <c r="F117" s="133">
        <v>0</v>
      </c>
      <c r="G117" s="10">
        <f t="shared" si="5"/>
        <v>0</v>
      </c>
      <c r="H117" s="13">
        <f t="shared" si="6"/>
        <v>0</v>
      </c>
      <c r="I117" s="10">
        <f t="shared" si="7"/>
        <v>7100</v>
      </c>
      <c r="J117" s="9"/>
      <c r="K117" s="9"/>
    </row>
    <row r="118" spans="1:11" ht="21">
      <c r="A118" s="47" t="s">
        <v>119</v>
      </c>
      <c r="B118" s="9" t="s">
        <v>58</v>
      </c>
      <c r="C118" s="10">
        <v>211340</v>
      </c>
      <c r="D118" s="13">
        <f t="shared" si="4"/>
        <v>0.459429389307169</v>
      </c>
      <c r="E118" s="133">
        <v>0</v>
      </c>
      <c r="F118" s="133">
        <v>0</v>
      </c>
      <c r="G118" s="10">
        <f t="shared" si="5"/>
        <v>0</v>
      </c>
      <c r="H118" s="13">
        <f t="shared" si="6"/>
        <v>0</v>
      </c>
      <c r="I118" s="10">
        <f t="shared" si="7"/>
        <v>211340</v>
      </c>
      <c r="J118" s="9"/>
      <c r="K118" s="9"/>
    </row>
    <row r="119" spans="1:11" ht="21">
      <c r="A119" s="48" t="s">
        <v>161</v>
      </c>
      <c r="B119" s="20" t="s">
        <v>59</v>
      </c>
      <c r="C119" s="21">
        <f>SUM(C120:C131)</f>
        <v>689300</v>
      </c>
      <c r="D119" s="13"/>
      <c r="E119" s="133"/>
      <c r="F119" s="133"/>
      <c r="G119" s="10"/>
      <c r="H119" s="13"/>
      <c r="I119" s="10"/>
      <c r="J119" s="9"/>
      <c r="K119" s="9"/>
    </row>
    <row r="120" spans="1:11" ht="21">
      <c r="A120" s="47" t="s">
        <v>160</v>
      </c>
      <c r="B120" s="9" t="s">
        <v>60</v>
      </c>
      <c r="C120" s="10">
        <v>150000</v>
      </c>
      <c r="D120" s="13">
        <f t="shared" si="4"/>
        <v>0.32608312858936006</v>
      </c>
      <c r="E120" s="133">
        <v>0</v>
      </c>
      <c r="F120" s="133">
        <v>0</v>
      </c>
      <c r="G120" s="10">
        <f t="shared" si="5"/>
        <v>0</v>
      </c>
      <c r="H120" s="13">
        <f t="shared" si="6"/>
        <v>0</v>
      </c>
      <c r="I120" s="10">
        <f t="shared" si="7"/>
        <v>150000</v>
      </c>
      <c r="J120" s="9"/>
      <c r="K120" s="9"/>
    </row>
    <row r="121" spans="1:11" ht="21">
      <c r="A121" s="47" t="s">
        <v>162</v>
      </c>
      <c r="B121" s="9" t="s">
        <v>55</v>
      </c>
      <c r="C121" s="10">
        <v>30000</v>
      </c>
      <c r="D121" s="13">
        <f t="shared" si="4"/>
        <v>0.06521662571787201</v>
      </c>
      <c r="E121" s="133">
        <v>0</v>
      </c>
      <c r="F121" s="133">
        <v>0</v>
      </c>
      <c r="G121" s="10">
        <f t="shared" si="5"/>
        <v>0</v>
      </c>
      <c r="H121" s="13">
        <f t="shared" si="6"/>
        <v>0</v>
      </c>
      <c r="I121" s="10">
        <f t="shared" si="7"/>
        <v>30000</v>
      </c>
      <c r="J121" s="9"/>
      <c r="K121" s="9"/>
    </row>
    <row r="122" spans="1:11" ht="21">
      <c r="A122" s="47" t="s">
        <v>163</v>
      </c>
      <c r="B122" s="9" t="s">
        <v>217</v>
      </c>
      <c r="C122" s="10">
        <v>96000</v>
      </c>
      <c r="D122" s="13">
        <f t="shared" si="4"/>
        <v>0.20869320229719043</v>
      </c>
      <c r="E122" s="133">
        <v>0</v>
      </c>
      <c r="F122" s="133">
        <v>0</v>
      </c>
      <c r="G122" s="10">
        <f t="shared" si="5"/>
        <v>0</v>
      </c>
      <c r="H122" s="13">
        <f t="shared" si="6"/>
        <v>0</v>
      </c>
      <c r="I122" s="10">
        <f t="shared" si="7"/>
        <v>96000</v>
      </c>
      <c r="J122" s="9"/>
      <c r="K122" s="9"/>
    </row>
    <row r="123" spans="1:11" ht="21">
      <c r="A123" s="47" t="s">
        <v>164</v>
      </c>
      <c r="B123" s="9" t="s">
        <v>215</v>
      </c>
      <c r="C123" s="10">
        <v>272.07</v>
      </c>
      <c r="D123" s="13">
        <f t="shared" si="4"/>
        <v>0.0005914495786353812</v>
      </c>
      <c r="E123" s="133">
        <v>0</v>
      </c>
      <c r="F123" s="133"/>
      <c r="G123" s="10">
        <f t="shared" si="5"/>
        <v>0</v>
      </c>
      <c r="H123" s="13">
        <f t="shared" si="6"/>
        <v>0</v>
      </c>
      <c r="I123" s="10">
        <f t="shared" si="7"/>
        <v>272.07</v>
      </c>
      <c r="J123" s="9"/>
      <c r="K123" s="9"/>
    </row>
    <row r="124" spans="1:11" ht="21">
      <c r="A124" s="47"/>
      <c r="B124" s="9" t="s">
        <v>216</v>
      </c>
      <c r="C124" s="10"/>
      <c r="D124" s="13"/>
      <c r="E124" s="133"/>
      <c r="F124" s="133"/>
      <c r="G124" s="10"/>
      <c r="H124" s="13"/>
      <c r="I124" s="10"/>
      <c r="J124" s="9"/>
      <c r="K124" s="9"/>
    </row>
    <row r="125" spans="1:11" ht="21">
      <c r="A125" s="47" t="s">
        <v>165</v>
      </c>
      <c r="B125" s="9" t="s">
        <v>219</v>
      </c>
      <c r="C125" s="10">
        <v>24549.73</v>
      </c>
      <c r="D125" s="13">
        <f t="shared" si="4"/>
        <v>0.05336835176282713</v>
      </c>
      <c r="E125" s="133">
        <v>0</v>
      </c>
      <c r="F125" s="133">
        <v>0</v>
      </c>
      <c r="G125" s="10">
        <f t="shared" si="5"/>
        <v>0</v>
      </c>
      <c r="H125" s="13">
        <f>G125*100/C125</f>
        <v>0</v>
      </c>
      <c r="I125" s="10">
        <f t="shared" si="7"/>
        <v>24549.73</v>
      </c>
      <c r="J125" s="9"/>
      <c r="K125" s="9"/>
    </row>
    <row r="126" spans="1:11" ht="21">
      <c r="A126" s="47"/>
      <c r="B126" s="9" t="s">
        <v>220</v>
      </c>
      <c r="C126" s="10"/>
      <c r="D126" s="13"/>
      <c r="E126" s="133"/>
      <c r="F126" s="133"/>
      <c r="G126" s="10"/>
      <c r="H126" s="13"/>
      <c r="I126" s="10"/>
      <c r="J126" s="9"/>
      <c r="K126" s="9"/>
    </row>
    <row r="127" spans="1:11" ht="21">
      <c r="A127" s="47" t="s">
        <v>287</v>
      </c>
      <c r="B127" s="9" t="s">
        <v>288</v>
      </c>
      <c r="C127" s="10">
        <v>156044.38</v>
      </c>
      <c r="D127" s="13">
        <f t="shared" si="4"/>
        <v>0.3392229308612464</v>
      </c>
      <c r="E127" s="133">
        <v>0</v>
      </c>
      <c r="F127" s="133">
        <v>0</v>
      </c>
      <c r="G127" s="10">
        <f t="shared" si="5"/>
        <v>0</v>
      </c>
      <c r="H127" s="13">
        <f>G127*100/C127</f>
        <v>0</v>
      </c>
      <c r="I127" s="10">
        <f t="shared" si="7"/>
        <v>156044.38</v>
      </c>
      <c r="J127" s="9"/>
      <c r="K127" s="9"/>
    </row>
    <row r="128" spans="1:11" ht="21">
      <c r="A128" s="47"/>
      <c r="B128" s="9" t="s">
        <v>289</v>
      </c>
      <c r="C128" s="10"/>
      <c r="D128" s="13"/>
      <c r="E128" s="133"/>
      <c r="F128" s="133"/>
      <c r="G128" s="10"/>
      <c r="H128" s="13"/>
      <c r="I128" s="10"/>
      <c r="J128" s="9"/>
      <c r="K128" s="9"/>
    </row>
    <row r="129" spans="1:11" ht="21">
      <c r="A129" s="47" t="s">
        <v>287</v>
      </c>
      <c r="B129" s="9" t="s">
        <v>288</v>
      </c>
      <c r="C129" s="10">
        <v>43027.93</v>
      </c>
      <c r="D129" s="13">
        <f t="shared" si="4"/>
        <v>0.09353788020749322</v>
      </c>
      <c r="E129" s="133">
        <v>0</v>
      </c>
      <c r="F129" s="133">
        <v>0</v>
      </c>
      <c r="G129" s="10">
        <f t="shared" si="5"/>
        <v>0</v>
      </c>
      <c r="H129" s="13">
        <f>G129*100/C129</f>
        <v>0</v>
      </c>
      <c r="I129" s="10">
        <f t="shared" si="7"/>
        <v>43027.93</v>
      </c>
      <c r="J129" s="9"/>
      <c r="K129" s="9"/>
    </row>
    <row r="130" spans="1:11" ht="21">
      <c r="A130" s="47"/>
      <c r="B130" s="9" t="s">
        <v>290</v>
      </c>
      <c r="C130" s="10"/>
      <c r="D130" s="13"/>
      <c r="E130" s="133"/>
      <c r="F130" s="133"/>
      <c r="G130" s="10"/>
      <c r="H130" s="13"/>
      <c r="I130" s="10"/>
      <c r="J130" s="9"/>
      <c r="K130" s="9"/>
    </row>
    <row r="131" spans="1:11" ht="21">
      <c r="A131" s="47" t="s">
        <v>287</v>
      </c>
      <c r="B131" s="9" t="s">
        <v>291</v>
      </c>
      <c r="C131" s="10">
        <v>189405.89</v>
      </c>
      <c r="D131" s="13">
        <f t="shared" si="4"/>
        <v>0.4117471012296812</v>
      </c>
      <c r="E131" s="133">
        <v>0</v>
      </c>
      <c r="F131" s="133">
        <v>0</v>
      </c>
      <c r="G131" s="10">
        <f t="shared" si="5"/>
        <v>0</v>
      </c>
      <c r="H131" s="13">
        <f>G131*100/C131</f>
        <v>0</v>
      </c>
      <c r="I131" s="10">
        <f t="shared" si="7"/>
        <v>189405.89</v>
      </c>
      <c r="J131" s="9"/>
      <c r="K131" s="9"/>
    </row>
    <row r="132" spans="1:11" ht="21">
      <c r="A132" s="47"/>
      <c r="B132" s="9" t="s">
        <v>292</v>
      </c>
      <c r="C132" s="10"/>
      <c r="D132" s="13"/>
      <c r="E132" s="133"/>
      <c r="F132" s="133"/>
      <c r="G132" s="10"/>
      <c r="H132" s="13"/>
      <c r="I132" s="10"/>
      <c r="J132" s="9"/>
      <c r="K132" s="9"/>
    </row>
    <row r="133" spans="1:11" ht="21">
      <c r="A133" s="166" t="s">
        <v>113</v>
      </c>
      <c r="B133" s="167" t="s">
        <v>114</v>
      </c>
      <c r="C133" s="168">
        <f>SUM(C134:C135)</f>
        <v>130000</v>
      </c>
      <c r="D133" s="13"/>
      <c r="E133" s="133"/>
      <c r="F133" s="133"/>
      <c r="G133" s="10"/>
      <c r="H133" s="13"/>
      <c r="I133" s="10"/>
      <c r="J133" s="9"/>
      <c r="K133" s="9"/>
    </row>
    <row r="134" spans="1:11" ht="21">
      <c r="A134" s="47" t="s">
        <v>222</v>
      </c>
      <c r="B134" s="9" t="s">
        <v>221</v>
      </c>
      <c r="C134" s="10">
        <v>50000</v>
      </c>
      <c r="D134" s="13">
        <f t="shared" si="4"/>
        <v>0.10869437619645335</v>
      </c>
      <c r="E134" s="133">
        <v>0</v>
      </c>
      <c r="F134" s="133">
        <v>0</v>
      </c>
      <c r="G134" s="10">
        <f t="shared" si="5"/>
        <v>0</v>
      </c>
      <c r="H134" s="13">
        <f>G134*100/C134</f>
        <v>0</v>
      </c>
      <c r="I134" s="10">
        <f t="shared" si="7"/>
        <v>50000</v>
      </c>
      <c r="J134" s="9"/>
      <c r="K134" s="9"/>
    </row>
    <row r="135" spans="1:11" ht="21">
      <c r="A135" s="47" t="s">
        <v>142</v>
      </c>
      <c r="B135" s="9" t="s">
        <v>37</v>
      </c>
      <c r="C135" s="10">
        <v>80000</v>
      </c>
      <c r="D135" s="13">
        <f t="shared" si="4"/>
        <v>0.17391100191432535</v>
      </c>
      <c r="E135" s="133">
        <v>0</v>
      </c>
      <c r="F135" s="133">
        <v>0</v>
      </c>
      <c r="G135" s="10">
        <f t="shared" si="5"/>
        <v>0</v>
      </c>
      <c r="H135" s="13">
        <f>G135*100/C135</f>
        <v>0</v>
      </c>
      <c r="I135" s="10">
        <f t="shared" si="7"/>
        <v>80000</v>
      </c>
      <c r="J135" s="9"/>
      <c r="K135" s="9"/>
    </row>
    <row r="136" spans="1:11" ht="20.25" customHeight="1">
      <c r="A136" s="45" t="s">
        <v>166</v>
      </c>
      <c r="B136" s="16" t="s">
        <v>61</v>
      </c>
      <c r="C136" s="10"/>
      <c r="D136" s="13"/>
      <c r="E136" s="133"/>
      <c r="F136" s="133"/>
      <c r="G136" s="10"/>
      <c r="H136" s="13"/>
      <c r="I136" s="10"/>
      <c r="J136" s="9"/>
      <c r="K136" s="9"/>
    </row>
    <row r="137" spans="1:11" ht="20.25" customHeight="1">
      <c r="A137" s="48" t="s">
        <v>167</v>
      </c>
      <c r="B137" s="20" t="s">
        <v>62</v>
      </c>
      <c r="C137" s="21">
        <f>SUM(C138:C139)</f>
        <v>91500</v>
      </c>
      <c r="D137" s="13"/>
      <c r="E137" s="133"/>
      <c r="F137" s="133"/>
      <c r="G137" s="10"/>
      <c r="H137" s="13"/>
      <c r="I137" s="10"/>
      <c r="J137" s="9"/>
      <c r="K137" s="9"/>
    </row>
    <row r="138" spans="1:11" ht="21">
      <c r="A138" s="147" t="s">
        <v>139</v>
      </c>
      <c r="B138" s="11" t="s">
        <v>223</v>
      </c>
      <c r="C138" s="12">
        <v>78000</v>
      </c>
      <c r="D138" s="13">
        <f t="shared" si="4"/>
        <v>0.16956322686646721</v>
      </c>
      <c r="E138" s="133">
        <v>0</v>
      </c>
      <c r="F138" s="133">
        <v>0</v>
      </c>
      <c r="G138" s="10">
        <f t="shared" si="5"/>
        <v>0</v>
      </c>
      <c r="H138" s="13">
        <f>G138*100/C138</f>
        <v>0</v>
      </c>
      <c r="I138" s="10">
        <f t="shared" si="7"/>
        <v>78000</v>
      </c>
      <c r="J138" s="9"/>
      <c r="K138" s="9"/>
    </row>
    <row r="139" spans="1:11" ht="21">
      <c r="A139" s="47" t="s">
        <v>168</v>
      </c>
      <c r="B139" s="9" t="s">
        <v>44</v>
      </c>
      <c r="C139" s="10">
        <v>13500</v>
      </c>
      <c r="D139" s="13">
        <f t="shared" si="4"/>
        <v>0.029347481573042403</v>
      </c>
      <c r="E139" s="133">
        <v>0</v>
      </c>
      <c r="F139" s="133">
        <v>0</v>
      </c>
      <c r="G139" s="10">
        <f t="shared" si="5"/>
        <v>0</v>
      </c>
      <c r="H139" s="13">
        <f>G139*100/C139</f>
        <v>0</v>
      </c>
      <c r="I139" s="10">
        <f t="shared" si="7"/>
        <v>13500</v>
      </c>
      <c r="J139" s="9"/>
      <c r="K139" s="9"/>
    </row>
    <row r="140" spans="1:11" ht="21">
      <c r="A140" s="45" t="s">
        <v>169</v>
      </c>
      <c r="B140" s="16" t="s">
        <v>63</v>
      </c>
      <c r="C140" s="17"/>
      <c r="D140" s="13"/>
      <c r="E140" s="133"/>
      <c r="F140" s="133"/>
      <c r="G140" s="10"/>
      <c r="H140" s="13"/>
      <c r="I140" s="10"/>
      <c r="J140" s="9"/>
      <c r="K140" s="9"/>
    </row>
    <row r="141" spans="1:11" ht="21">
      <c r="A141" s="48" t="s">
        <v>170</v>
      </c>
      <c r="B141" s="20" t="s">
        <v>64</v>
      </c>
      <c r="C141" s="21">
        <f>SUM(C142:C144)</f>
        <v>440000</v>
      </c>
      <c r="D141" s="13"/>
      <c r="E141" s="133"/>
      <c r="F141" s="133"/>
      <c r="G141" s="10"/>
      <c r="H141" s="13"/>
      <c r="I141" s="10"/>
      <c r="J141" s="9"/>
      <c r="K141" s="9"/>
    </row>
    <row r="142" spans="1:11" ht="21">
      <c r="A142" s="47" t="s">
        <v>139</v>
      </c>
      <c r="B142" s="9" t="s">
        <v>101</v>
      </c>
      <c r="C142" s="10">
        <v>160000</v>
      </c>
      <c r="D142" s="13">
        <f t="shared" si="4"/>
        <v>0.3478220038286507</v>
      </c>
      <c r="E142" s="133">
        <v>0</v>
      </c>
      <c r="F142" s="133">
        <v>0</v>
      </c>
      <c r="G142" s="10">
        <f t="shared" si="5"/>
        <v>0</v>
      </c>
      <c r="H142" s="13">
        <f>G142*100/C142</f>
        <v>0</v>
      </c>
      <c r="I142" s="10">
        <f>C142-G142</f>
        <v>160000</v>
      </c>
      <c r="J142" s="9"/>
      <c r="K142" s="9"/>
    </row>
    <row r="143" spans="1:11" ht="21">
      <c r="A143" s="47" t="s">
        <v>139</v>
      </c>
      <c r="B143" s="9" t="s">
        <v>65</v>
      </c>
      <c r="C143" s="10">
        <v>180000</v>
      </c>
      <c r="D143" s="13">
        <f t="shared" si="4"/>
        <v>0.3912997543072321</v>
      </c>
      <c r="E143" s="133">
        <v>0</v>
      </c>
      <c r="F143" s="133">
        <v>0</v>
      </c>
      <c r="G143" s="10">
        <f t="shared" si="5"/>
        <v>0</v>
      </c>
      <c r="H143" s="13">
        <f>G143*100/C143</f>
        <v>0</v>
      </c>
      <c r="I143" s="10">
        <f>C143-G143</f>
        <v>180000</v>
      </c>
      <c r="J143" s="9"/>
      <c r="K143" s="9"/>
    </row>
    <row r="144" spans="1:11" ht="21">
      <c r="A144" s="47" t="s">
        <v>139</v>
      </c>
      <c r="B144" s="9" t="s">
        <v>224</v>
      </c>
      <c r="C144" s="10">
        <v>100000</v>
      </c>
      <c r="D144" s="13">
        <f t="shared" si="4"/>
        <v>0.2173887523929067</v>
      </c>
      <c r="E144" s="133">
        <v>0</v>
      </c>
      <c r="F144" s="133">
        <v>0</v>
      </c>
      <c r="G144" s="10">
        <f t="shared" si="5"/>
        <v>0</v>
      </c>
      <c r="H144" s="13">
        <f>G144*100/C144</f>
        <v>0</v>
      </c>
      <c r="I144" s="10">
        <f>C144-G144</f>
        <v>100000</v>
      </c>
      <c r="J144" s="9"/>
      <c r="K144" s="9"/>
    </row>
    <row r="145" spans="1:11" ht="21">
      <c r="A145" s="48" t="s">
        <v>171</v>
      </c>
      <c r="B145" s="20" t="s">
        <v>66</v>
      </c>
      <c r="C145" s="21">
        <f>SUM(C146:C150)</f>
        <v>597500</v>
      </c>
      <c r="D145" s="13"/>
      <c r="E145" s="133"/>
      <c r="F145" s="133"/>
      <c r="G145" s="10"/>
      <c r="H145" s="13"/>
      <c r="I145" s="10"/>
      <c r="J145" s="9"/>
      <c r="K145" s="9"/>
    </row>
    <row r="146" spans="1:11" ht="21">
      <c r="A146" s="47" t="s">
        <v>139</v>
      </c>
      <c r="B146" s="9" t="s">
        <v>67</v>
      </c>
      <c r="C146" s="10">
        <v>350000</v>
      </c>
      <c r="D146" s="13">
        <f t="shared" si="4"/>
        <v>0.7608606333751734</v>
      </c>
      <c r="E146" s="133">
        <v>348960</v>
      </c>
      <c r="F146" s="133">
        <v>0</v>
      </c>
      <c r="G146" s="10">
        <f t="shared" si="5"/>
        <v>348960</v>
      </c>
      <c r="H146" s="13">
        <f>G146*100/C146</f>
        <v>99.70285714285714</v>
      </c>
      <c r="I146" s="10">
        <f>C146-G146</f>
        <v>1040</v>
      </c>
      <c r="J146" s="9"/>
      <c r="K146" s="9"/>
    </row>
    <row r="147" spans="1:11" ht="21">
      <c r="A147" s="47" t="s">
        <v>139</v>
      </c>
      <c r="B147" s="9" t="s">
        <v>68</v>
      </c>
      <c r="C147" s="10">
        <v>120000</v>
      </c>
      <c r="D147" s="13">
        <f t="shared" si="4"/>
        <v>0.26086650287148805</v>
      </c>
      <c r="E147" s="133">
        <v>0</v>
      </c>
      <c r="F147" s="133">
        <v>0</v>
      </c>
      <c r="G147" s="10">
        <f t="shared" si="5"/>
        <v>0</v>
      </c>
      <c r="H147" s="13">
        <f>G147*100/C147</f>
        <v>0</v>
      </c>
      <c r="I147" s="10">
        <f>C147-G147</f>
        <v>120000</v>
      </c>
      <c r="J147" s="9"/>
      <c r="K147" s="9"/>
    </row>
    <row r="148" spans="1:11" ht="21">
      <c r="A148" s="47" t="s">
        <v>139</v>
      </c>
      <c r="B148" s="9" t="s">
        <v>115</v>
      </c>
      <c r="C148" s="10">
        <v>15000</v>
      </c>
      <c r="D148" s="13">
        <f t="shared" si="4"/>
        <v>0.032608312858936006</v>
      </c>
      <c r="E148" s="133">
        <v>0</v>
      </c>
      <c r="F148" s="133">
        <v>0</v>
      </c>
      <c r="G148" s="10">
        <f t="shared" si="5"/>
        <v>0</v>
      </c>
      <c r="H148" s="13">
        <f>G148*100/C148</f>
        <v>0</v>
      </c>
      <c r="I148" s="10">
        <f>C148-G148</f>
        <v>15000</v>
      </c>
      <c r="J148" s="9"/>
      <c r="K148" s="9"/>
    </row>
    <row r="149" spans="1:11" ht="21">
      <c r="A149" s="47" t="s">
        <v>150</v>
      </c>
      <c r="B149" s="9" t="s">
        <v>54</v>
      </c>
      <c r="C149" s="10">
        <v>12500</v>
      </c>
      <c r="D149" s="13">
        <f t="shared" si="4"/>
        <v>0.027173594049113337</v>
      </c>
      <c r="E149" s="133">
        <v>0</v>
      </c>
      <c r="F149" s="133">
        <v>2500</v>
      </c>
      <c r="G149" s="10">
        <f aca="true" t="shared" si="8" ref="G149:G182">SUM(E149:F149)</f>
        <v>2500</v>
      </c>
      <c r="H149" s="13">
        <f>G149*100/C149</f>
        <v>20</v>
      </c>
      <c r="I149" s="10">
        <f>C149-G149</f>
        <v>10000</v>
      </c>
      <c r="J149" s="9"/>
      <c r="K149" s="9"/>
    </row>
    <row r="150" spans="1:11" ht="21">
      <c r="A150" s="47" t="s">
        <v>168</v>
      </c>
      <c r="B150" s="9" t="s">
        <v>44</v>
      </c>
      <c r="C150" s="10">
        <v>100000</v>
      </c>
      <c r="D150" s="13">
        <f t="shared" si="4"/>
        <v>0.2173887523929067</v>
      </c>
      <c r="E150" s="133">
        <v>0</v>
      </c>
      <c r="F150" s="133">
        <v>0</v>
      </c>
      <c r="G150" s="10">
        <f t="shared" si="8"/>
        <v>0</v>
      </c>
      <c r="H150" s="13">
        <f>G150*100/C150</f>
        <v>0</v>
      </c>
      <c r="I150" s="10">
        <f>C150-G150</f>
        <v>100000</v>
      </c>
      <c r="J150" s="9"/>
      <c r="K150" s="9"/>
    </row>
    <row r="151" spans="1:11" ht="21">
      <c r="A151" s="45" t="s">
        <v>244</v>
      </c>
      <c r="B151" s="16" t="s">
        <v>243</v>
      </c>
      <c r="C151" s="10"/>
      <c r="D151" s="13"/>
      <c r="E151" s="133"/>
      <c r="F151" s="133"/>
      <c r="G151" s="10">
        <f t="shared" si="8"/>
        <v>0</v>
      </c>
      <c r="H151" s="13"/>
      <c r="I151" s="10"/>
      <c r="J151" s="9"/>
      <c r="K151" s="9"/>
    </row>
    <row r="152" spans="1:11" ht="21">
      <c r="A152" s="48" t="s">
        <v>245</v>
      </c>
      <c r="B152" s="20" t="s">
        <v>225</v>
      </c>
      <c r="C152" s="21">
        <f>SUM(C153:C168)</f>
        <v>4749282</v>
      </c>
      <c r="D152" s="13"/>
      <c r="E152" s="133"/>
      <c r="F152" s="133"/>
      <c r="G152" s="10">
        <f t="shared" si="8"/>
        <v>0</v>
      </c>
      <c r="H152" s="13"/>
      <c r="I152" s="10"/>
      <c r="J152" s="9"/>
      <c r="K152" s="9"/>
    </row>
    <row r="153" spans="1:11" ht="21">
      <c r="A153" s="47" t="s">
        <v>246</v>
      </c>
      <c r="B153" s="9" t="s">
        <v>226</v>
      </c>
      <c r="C153" s="10">
        <v>600000</v>
      </c>
      <c r="D153" s="13">
        <f aca="true" t="shared" si="9" ref="D153:D182">C153*100/46000540</f>
        <v>1.3043325143574402</v>
      </c>
      <c r="E153" s="133">
        <v>52930</v>
      </c>
      <c r="F153" s="133">
        <v>22171</v>
      </c>
      <c r="G153" s="10">
        <f t="shared" si="8"/>
        <v>75101</v>
      </c>
      <c r="H153" s="13">
        <f aca="true" t="shared" si="10" ref="H153:H167">G153*100/C153</f>
        <v>12.516833333333333</v>
      </c>
      <c r="I153" s="10">
        <f aca="true" t="shared" si="11" ref="I153:I167">C153-G153</f>
        <v>524899</v>
      </c>
      <c r="J153" s="9"/>
      <c r="K153" s="9"/>
    </row>
    <row r="154" spans="1:11" ht="21">
      <c r="A154" s="47" t="s">
        <v>164</v>
      </c>
      <c r="B154" s="9" t="s">
        <v>227</v>
      </c>
      <c r="C154" s="10">
        <v>486000</v>
      </c>
      <c r="D154" s="13">
        <f t="shared" si="9"/>
        <v>1.0565093366295266</v>
      </c>
      <c r="E154" s="133">
        <v>0</v>
      </c>
      <c r="F154" s="133">
        <v>0</v>
      </c>
      <c r="G154" s="10">
        <f t="shared" si="8"/>
        <v>0</v>
      </c>
      <c r="H154" s="13">
        <f t="shared" si="10"/>
        <v>0</v>
      </c>
      <c r="I154" s="10">
        <f t="shared" si="11"/>
        <v>486000</v>
      </c>
      <c r="J154" s="9"/>
      <c r="K154" s="9"/>
    </row>
    <row r="155" spans="1:11" ht="21">
      <c r="A155" s="47" t="s">
        <v>164</v>
      </c>
      <c r="B155" s="9" t="s">
        <v>236</v>
      </c>
      <c r="C155" s="10">
        <v>331150</v>
      </c>
      <c r="D155" s="13">
        <f t="shared" si="9"/>
        <v>0.7198828535491105</v>
      </c>
      <c r="E155" s="133">
        <v>0</v>
      </c>
      <c r="F155" s="133">
        <v>0</v>
      </c>
      <c r="G155" s="10">
        <f t="shared" si="8"/>
        <v>0</v>
      </c>
      <c r="H155" s="13">
        <f t="shared" si="10"/>
        <v>0</v>
      </c>
      <c r="I155" s="10">
        <f t="shared" si="11"/>
        <v>331150</v>
      </c>
      <c r="J155" s="9"/>
      <c r="K155" s="9"/>
    </row>
    <row r="156" spans="1:11" ht="21">
      <c r="A156" s="47" t="s">
        <v>164</v>
      </c>
      <c r="B156" s="9" t="s">
        <v>228</v>
      </c>
      <c r="C156" s="10">
        <v>310020</v>
      </c>
      <c r="D156" s="13">
        <f t="shared" si="9"/>
        <v>0.6739486101684893</v>
      </c>
      <c r="E156" s="133">
        <v>0</v>
      </c>
      <c r="F156" s="133">
        <v>0</v>
      </c>
      <c r="G156" s="10">
        <f t="shared" si="8"/>
        <v>0</v>
      </c>
      <c r="H156" s="13">
        <f t="shared" si="10"/>
        <v>0</v>
      </c>
      <c r="I156" s="10">
        <f t="shared" si="11"/>
        <v>310020</v>
      </c>
      <c r="J156" s="9"/>
      <c r="K156" s="9"/>
    </row>
    <row r="157" spans="1:11" ht="21">
      <c r="A157" s="47"/>
      <c r="B157" s="9" t="s">
        <v>237</v>
      </c>
      <c r="C157" s="10"/>
      <c r="D157" s="13"/>
      <c r="E157" s="133"/>
      <c r="F157" s="133"/>
      <c r="G157" s="10"/>
      <c r="H157" s="13"/>
      <c r="I157" s="10"/>
      <c r="J157" s="9"/>
      <c r="K157" s="9"/>
    </row>
    <row r="158" spans="1:11" ht="21">
      <c r="A158" s="47" t="s">
        <v>164</v>
      </c>
      <c r="B158" s="9" t="s">
        <v>229</v>
      </c>
      <c r="C158" s="10">
        <v>133593</v>
      </c>
      <c r="D158" s="13">
        <f t="shared" si="9"/>
        <v>0.29041615598425585</v>
      </c>
      <c r="E158" s="133">
        <v>0</v>
      </c>
      <c r="F158" s="133">
        <v>0</v>
      </c>
      <c r="G158" s="10">
        <f t="shared" si="8"/>
        <v>0</v>
      </c>
      <c r="H158" s="13">
        <f t="shared" si="10"/>
        <v>0</v>
      </c>
      <c r="I158" s="10">
        <f t="shared" si="11"/>
        <v>133593</v>
      </c>
      <c r="J158" s="9"/>
      <c r="K158" s="9"/>
    </row>
    <row r="159" spans="1:11" ht="21">
      <c r="A159" s="47"/>
      <c r="B159" s="9" t="s">
        <v>238</v>
      </c>
      <c r="C159" s="10"/>
      <c r="D159" s="13"/>
      <c r="E159" s="133"/>
      <c r="F159" s="133"/>
      <c r="G159" s="10"/>
      <c r="H159" s="13"/>
      <c r="I159" s="10"/>
      <c r="J159" s="9"/>
      <c r="K159" s="9"/>
    </row>
    <row r="160" spans="1:11" ht="21">
      <c r="A160" s="47" t="s">
        <v>164</v>
      </c>
      <c r="B160" s="9" t="s">
        <v>230</v>
      </c>
      <c r="C160" s="10">
        <v>306937</v>
      </c>
      <c r="D160" s="13">
        <f t="shared" si="9"/>
        <v>0.667246514932216</v>
      </c>
      <c r="E160" s="133">
        <v>0</v>
      </c>
      <c r="F160" s="133">
        <v>0</v>
      </c>
      <c r="G160" s="10">
        <f t="shared" si="8"/>
        <v>0</v>
      </c>
      <c r="H160" s="13">
        <f t="shared" si="10"/>
        <v>0</v>
      </c>
      <c r="I160" s="10">
        <f t="shared" si="11"/>
        <v>306937</v>
      </c>
      <c r="J160" s="9"/>
      <c r="K160" s="9"/>
    </row>
    <row r="161" spans="1:11" ht="21">
      <c r="A161" s="47"/>
      <c r="B161" s="9" t="s">
        <v>239</v>
      </c>
      <c r="C161" s="10"/>
      <c r="D161" s="13"/>
      <c r="E161" s="133"/>
      <c r="F161" s="133"/>
      <c r="G161" s="10"/>
      <c r="H161" s="13"/>
      <c r="I161" s="10"/>
      <c r="J161" s="9"/>
      <c r="K161" s="9"/>
    </row>
    <row r="162" spans="1:11" ht="21">
      <c r="A162" s="47" t="s">
        <v>164</v>
      </c>
      <c r="B162" s="9" t="s">
        <v>231</v>
      </c>
      <c r="C162" s="10">
        <v>137340</v>
      </c>
      <c r="D162" s="13">
        <f t="shared" si="9"/>
        <v>0.29856171253641806</v>
      </c>
      <c r="E162" s="133">
        <v>0</v>
      </c>
      <c r="F162" s="133">
        <v>0</v>
      </c>
      <c r="G162" s="10">
        <f t="shared" si="8"/>
        <v>0</v>
      </c>
      <c r="H162" s="13">
        <f t="shared" si="10"/>
        <v>0</v>
      </c>
      <c r="I162" s="10">
        <f t="shared" si="11"/>
        <v>137340</v>
      </c>
      <c r="J162" s="9"/>
      <c r="K162" s="9"/>
    </row>
    <row r="163" spans="1:11" ht="21">
      <c r="A163" s="47" t="s">
        <v>164</v>
      </c>
      <c r="B163" s="9" t="s">
        <v>233</v>
      </c>
      <c r="C163" s="10">
        <v>759922</v>
      </c>
      <c r="D163" s="13">
        <f t="shared" si="9"/>
        <v>1.6519849549592245</v>
      </c>
      <c r="E163" s="133">
        <v>0</v>
      </c>
      <c r="F163" s="133">
        <v>0</v>
      </c>
      <c r="G163" s="10">
        <f t="shared" si="8"/>
        <v>0</v>
      </c>
      <c r="H163" s="13">
        <f t="shared" si="10"/>
        <v>0</v>
      </c>
      <c r="I163" s="10">
        <f t="shared" si="11"/>
        <v>759922</v>
      </c>
      <c r="J163" s="9"/>
      <c r="K163" s="9"/>
    </row>
    <row r="164" spans="1:11" ht="21">
      <c r="A164" s="47" t="s">
        <v>164</v>
      </c>
      <c r="B164" s="9" t="s">
        <v>232</v>
      </c>
      <c r="C164" s="10">
        <v>840777</v>
      </c>
      <c r="D164" s="13">
        <f t="shared" si="9"/>
        <v>1.8277546307065091</v>
      </c>
      <c r="E164" s="133">
        <v>0</v>
      </c>
      <c r="F164" s="133">
        <v>0</v>
      </c>
      <c r="G164" s="10">
        <f t="shared" si="8"/>
        <v>0</v>
      </c>
      <c r="H164" s="13">
        <f t="shared" si="10"/>
        <v>0</v>
      </c>
      <c r="I164" s="10">
        <f t="shared" si="11"/>
        <v>840777</v>
      </c>
      <c r="J164" s="9"/>
      <c r="K164" s="9"/>
    </row>
    <row r="165" spans="1:11" ht="21">
      <c r="A165" s="47" t="s">
        <v>164</v>
      </c>
      <c r="B165" s="9" t="s">
        <v>234</v>
      </c>
      <c r="C165" s="10">
        <v>469543</v>
      </c>
      <c r="D165" s="13">
        <f t="shared" si="9"/>
        <v>1.0207336696482259</v>
      </c>
      <c r="E165" s="133">
        <v>0</v>
      </c>
      <c r="F165" s="133">
        <v>0</v>
      </c>
      <c r="G165" s="10">
        <f t="shared" si="8"/>
        <v>0</v>
      </c>
      <c r="H165" s="13">
        <f t="shared" si="10"/>
        <v>0</v>
      </c>
      <c r="I165" s="10">
        <f t="shared" si="11"/>
        <v>469543</v>
      </c>
      <c r="J165" s="9"/>
      <c r="K165" s="9"/>
    </row>
    <row r="166" spans="1:11" ht="21">
      <c r="A166" s="47"/>
      <c r="B166" s="9" t="s">
        <v>240</v>
      </c>
      <c r="C166" s="10"/>
      <c r="D166" s="13"/>
      <c r="E166" s="133"/>
      <c r="F166" s="133"/>
      <c r="G166" s="10"/>
      <c r="H166" s="13"/>
      <c r="I166" s="10"/>
      <c r="J166" s="9"/>
      <c r="K166" s="9"/>
    </row>
    <row r="167" spans="1:11" ht="21">
      <c r="A167" s="47" t="s">
        <v>164</v>
      </c>
      <c r="B167" s="9" t="s">
        <v>235</v>
      </c>
      <c r="C167" s="10">
        <v>374000</v>
      </c>
      <c r="D167" s="13">
        <f t="shared" si="9"/>
        <v>0.813033933949471</v>
      </c>
      <c r="E167" s="133">
        <v>0</v>
      </c>
      <c r="F167" s="133">
        <v>0</v>
      </c>
      <c r="G167" s="10">
        <f t="shared" si="8"/>
        <v>0</v>
      </c>
      <c r="H167" s="13">
        <f t="shared" si="10"/>
        <v>0</v>
      </c>
      <c r="I167" s="10">
        <f t="shared" si="11"/>
        <v>374000</v>
      </c>
      <c r="J167" s="9"/>
      <c r="K167" s="9"/>
    </row>
    <row r="168" spans="1:11" ht="21">
      <c r="A168" s="47"/>
      <c r="B168" s="9" t="s">
        <v>241</v>
      </c>
      <c r="C168" s="10"/>
      <c r="D168" s="13"/>
      <c r="E168" s="133"/>
      <c r="F168" s="133"/>
      <c r="G168" s="10"/>
      <c r="H168" s="13"/>
      <c r="I168" s="10"/>
      <c r="J168" s="9"/>
      <c r="K168" s="9"/>
    </row>
    <row r="169" spans="1:11" ht="21">
      <c r="A169" s="45" t="s">
        <v>172</v>
      </c>
      <c r="B169" s="16" t="s">
        <v>69</v>
      </c>
      <c r="C169" s="17"/>
      <c r="D169" s="13"/>
      <c r="E169" s="133"/>
      <c r="F169" s="133"/>
      <c r="G169" s="10"/>
      <c r="H169" s="13"/>
      <c r="I169" s="10"/>
      <c r="J169" s="9"/>
      <c r="K169" s="9"/>
    </row>
    <row r="170" spans="1:11" ht="21">
      <c r="A170" s="48" t="s">
        <v>173</v>
      </c>
      <c r="B170" s="20" t="s">
        <v>70</v>
      </c>
      <c r="C170" s="21">
        <f>SUM(C171)</f>
        <v>600000</v>
      </c>
      <c r="D170" s="13"/>
      <c r="E170" s="133"/>
      <c r="F170" s="133"/>
      <c r="G170" s="10"/>
      <c r="H170" s="13"/>
      <c r="I170" s="10"/>
      <c r="J170" s="9"/>
      <c r="K170" s="9"/>
    </row>
    <row r="171" spans="1:11" ht="21">
      <c r="A171" s="47" t="s">
        <v>143</v>
      </c>
      <c r="B171" s="9" t="s">
        <v>38</v>
      </c>
      <c r="C171" s="10">
        <v>600000</v>
      </c>
      <c r="D171" s="13">
        <f t="shared" si="9"/>
        <v>1.3043325143574402</v>
      </c>
      <c r="E171" s="133">
        <v>0</v>
      </c>
      <c r="F171" s="133">
        <v>300588</v>
      </c>
      <c r="G171" s="10">
        <f t="shared" si="8"/>
        <v>300588</v>
      </c>
      <c r="H171" s="13">
        <f>G171*100/C171</f>
        <v>50.098</v>
      </c>
      <c r="I171" s="10">
        <f>C171-G171</f>
        <v>299412</v>
      </c>
      <c r="J171" s="9"/>
      <c r="K171" s="9"/>
    </row>
    <row r="172" spans="1:11" ht="21">
      <c r="A172" s="45" t="s">
        <v>174</v>
      </c>
      <c r="B172" s="16" t="s">
        <v>71</v>
      </c>
      <c r="C172" s="17"/>
      <c r="D172" s="13"/>
      <c r="E172" s="133"/>
      <c r="F172" s="133"/>
      <c r="G172" s="10"/>
      <c r="H172" s="13"/>
      <c r="I172" s="10"/>
      <c r="J172" s="9"/>
      <c r="K172" s="9"/>
    </row>
    <row r="173" spans="1:11" ht="21">
      <c r="A173" s="48" t="s">
        <v>175</v>
      </c>
      <c r="B173" s="20" t="s">
        <v>72</v>
      </c>
      <c r="C173" s="21">
        <f>SUM(C174:C180)</f>
        <v>16245033.6</v>
      </c>
      <c r="D173" s="13"/>
      <c r="E173" s="133"/>
      <c r="F173" s="133"/>
      <c r="G173" s="10"/>
      <c r="H173" s="13"/>
      <c r="I173" s="10"/>
      <c r="J173" s="9"/>
      <c r="K173" s="9"/>
    </row>
    <row r="174" spans="1:11" ht="21">
      <c r="A174" s="47" t="s">
        <v>176</v>
      </c>
      <c r="B174" s="9" t="s">
        <v>73</v>
      </c>
      <c r="C174" s="10">
        <v>72552</v>
      </c>
      <c r="D174" s="13">
        <f t="shared" si="9"/>
        <v>0.15771988763610167</v>
      </c>
      <c r="E174" s="133">
        <v>18045</v>
      </c>
      <c r="F174" s="133">
        <v>18045</v>
      </c>
      <c r="G174" s="10">
        <f t="shared" si="8"/>
        <v>36090</v>
      </c>
      <c r="H174" s="13">
        <f aca="true" t="shared" si="12" ref="H174:H180">G174*100/C174</f>
        <v>49.74363215348991</v>
      </c>
      <c r="I174" s="10">
        <f aca="true" t="shared" si="13" ref="I174:I182">C174-G174</f>
        <v>36462</v>
      </c>
      <c r="J174" s="9"/>
      <c r="K174" s="9"/>
    </row>
    <row r="175" spans="1:11" ht="21">
      <c r="A175" s="47" t="s">
        <v>247</v>
      </c>
      <c r="B175" s="9" t="s">
        <v>242</v>
      </c>
      <c r="C175" s="10">
        <v>3386</v>
      </c>
      <c r="D175" s="13">
        <f t="shared" si="9"/>
        <v>0.007360783156023821</v>
      </c>
      <c r="E175" s="133">
        <v>0</v>
      </c>
      <c r="F175" s="133">
        <v>3075</v>
      </c>
      <c r="G175" s="10">
        <f t="shared" si="8"/>
        <v>3075</v>
      </c>
      <c r="H175" s="13">
        <f t="shared" si="12"/>
        <v>90.81512108682811</v>
      </c>
      <c r="I175" s="10">
        <f t="shared" si="13"/>
        <v>311</v>
      </c>
      <c r="J175" s="9"/>
      <c r="K175" s="9"/>
    </row>
    <row r="176" spans="1:11" ht="21">
      <c r="A176" s="47" t="s">
        <v>177</v>
      </c>
      <c r="B176" s="9" t="s">
        <v>104</v>
      </c>
      <c r="C176" s="10">
        <v>11323200</v>
      </c>
      <c r="D176" s="13">
        <f t="shared" si="9"/>
        <v>24.61536321095361</v>
      </c>
      <c r="E176" s="133">
        <v>2823500</v>
      </c>
      <c r="F176" s="133">
        <v>2817800</v>
      </c>
      <c r="G176" s="10">
        <f t="shared" si="8"/>
        <v>5641300</v>
      </c>
      <c r="H176" s="13">
        <f t="shared" si="12"/>
        <v>49.82072205736894</v>
      </c>
      <c r="I176" s="10">
        <f t="shared" si="13"/>
        <v>5681900</v>
      </c>
      <c r="J176" s="9"/>
      <c r="K176" s="9"/>
    </row>
    <row r="177" spans="1:11" ht="21">
      <c r="A177" s="47" t="s">
        <v>178</v>
      </c>
      <c r="B177" s="9" t="s">
        <v>98</v>
      </c>
      <c r="C177" s="10">
        <v>2976000</v>
      </c>
      <c r="D177" s="13">
        <f t="shared" si="9"/>
        <v>6.469489271212903</v>
      </c>
      <c r="E177" s="133">
        <v>703200</v>
      </c>
      <c r="F177" s="133">
        <v>704000</v>
      </c>
      <c r="G177" s="10">
        <f t="shared" si="8"/>
        <v>1407200</v>
      </c>
      <c r="H177" s="13">
        <f t="shared" si="12"/>
        <v>47.284946236559136</v>
      </c>
      <c r="I177" s="10">
        <f t="shared" si="13"/>
        <v>1568800</v>
      </c>
      <c r="J177" s="9"/>
      <c r="K177" s="9"/>
    </row>
    <row r="178" spans="1:11" ht="21">
      <c r="A178" s="47" t="s">
        <v>179</v>
      </c>
      <c r="B178" s="9" t="s">
        <v>74</v>
      </c>
      <c r="C178" s="10">
        <v>144000</v>
      </c>
      <c r="D178" s="13">
        <f t="shared" si="9"/>
        <v>0.31303980344578564</v>
      </c>
      <c r="E178" s="133">
        <v>34500</v>
      </c>
      <c r="F178" s="133">
        <v>34500</v>
      </c>
      <c r="G178" s="10">
        <f t="shared" si="8"/>
        <v>69000</v>
      </c>
      <c r="H178" s="13">
        <f t="shared" si="12"/>
        <v>47.916666666666664</v>
      </c>
      <c r="I178" s="10">
        <f t="shared" si="13"/>
        <v>75000</v>
      </c>
      <c r="J178" s="9"/>
      <c r="K178" s="9"/>
    </row>
    <row r="179" spans="1:11" ht="21">
      <c r="A179" s="47" t="s">
        <v>180</v>
      </c>
      <c r="B179" s="9" t="s">
        <v>75</v>
      </c>
      <c r="C179" s="10">
        <v>1585895.6</v>
      </c>
      <c r="D179" s="13">
        <f t="shared" si="9"/>
        <v>3.447558659094002</v>
      </c>
      <c r="E179" s="133">
        <v>9334</v>
      </c>
      <c r="F179" s="133">
        <v>695732.15</v>
      </c>
      <c r="G179" s="10">
        <f t="shared" si="8"/>
        <v>705066.15</v>
      </c>
      <c r="H179" s="13">
        <f t="shared" si="12"/>
        <v>44.45854758661289</v>
      </c>
      <c r="I179" s="10">
        <f t="shared" si="13"/>
        <v>880829.4500000001</v>
      </c>
      <c r="J179" s="9"/>
      <c r="K179" s="9"/>
    </row>
    <row r="180" spans="1:11" ht="21">
      <c r="A180" s="47" t="s">
        <v>181</v>
      </c>
      <c r="B180" s="9" t="s">
        <v>76</v>
      </c>
      <c r="C180" s="10">
        <v>140000</v>
      </c>
      <c r="D180" s="13">
        <f t="shared" si="9"/>
        <v>0.30434425335006937</v>
      </c>
      <c r="E180" s="133">
        <v>0</v>
      </c>
      <c r="F180" s="133">
        <v>0</v>
      </c>
      <c r="G180" s="10">
        <f t="shared" si="8"/>
        <v>0</v>
      </c>
      <c r="H180" s="13">
        <f t="shared" si="12"/>
        <v>0</v>
      </c>
      <c r="I180" s="10">
        <f t="shared" si="13"/>
        <v>140000</v>
      </c>
      <c r="J180" s="9"/>
      <c r="K180" s="9"/>
    </row>
    <row r="181" spans="1:11" ht="21">
      <c r="A181" s="48" t="s">
        <v>182</v>
      </c>
      <c r="B181" s="20" t="s">
        <v>77</v>
      </c>
      <c r="C181" s="21">
        <f>SUM(C182)</f>
        <v>220005.4</v>
      </c>
      <c r="D181" s="13"/>
      <c r="E181" s="133"/>
      <c r="F181" s="133"/>
      <c r="G181" s="10"/>
      <c r="H181" s="13"/>
      <c r="I181" s="10"/>
      <c r="J181" s="9"/>
      <c r="K181" s="9"/>
    </row>
    <row r="182" spans="1:11" ht="21">
      <c r="A182" s="47" t="s">
        <v>183</v>
      </c>
      <c r="B182" s="9" t="s">
        <v>78</v>
      </c>
      <c r="C182" s="10">
        <v>220005.4</v>
      </c>
      <c r="D182" s="13">
        <f t="shared" si="9"/>
        <v>0.47826699425702396</v>
      </c>
      <c r="E182" s="133">
        <v>220005.4</v>
      </c>
      <c r="F182" s="133">
        <v>0</v>
      </c>
      <c r="G182" s="10">
        <f t="shared" si="8"/>
        <v>220005.4</v>
      </c>
      <c r="H182" s="13">
        <f>G182*100/C182</f>
        <v>100</v>
      </c>
      <c r="I182" s="10">
        <f t="shared" si="13"/>
        <v>0</v>
      </c>
      <c r="J182" s="9"/>
      <c r="K182" s="9"/>
    </row>
    <row r="183" spans="1:11" ht="21">
      <c r="A183" s="49"/>
      <c r="B183" s="38" t="s">
        <v>79</v>
      </c>
      <c r="C183" s="39"/>
      <c r="D183" s="38"/>
      <c r="E183" s="134"/>
      <c r="F183" s="134"/>
      <c r="G183" s="39"/>
      <c r="H183" s="38"/>
      <c r="I183" s="39"/>
      <c r="J183" s="38"/>
      <c r="K183" s="38"/>
    </row>
    <row r="184" spans="1:11" ht="21.75" thickBot="1">
      <c r="A184" s="245" t="s">
        <v>81</v>
      </c>
      <c r="B184" s="246"/>
      <c r="C184" s="40">
        <f>C8+C49+C51+C74+C81+C90+C97+C119+C133+C137+C141+C145+C152+C170+C173+C181</f>
        <v>46000540</v>
      </c>
      <c r="D184" s="41">
        <f>SUM(D9:D182)</f>
        <v>99.99999999999997</v>
      </c>
      <c r="E184" s="135">
        <f>SUM(E9:E182)</f>
        <v>7951615.970000001</v>
      </c>
      <c r="F184" s="135">
        <f>SUM(F9:F182)</f>
        <v>9636818.55</v>
      </c>
      <c r="G184" s="40">
        <f>SUM(G9:G182)</f>
        <v>17588434.519999996</v>
      </c>
      <c r="H184" s="40">
        <f>G184*100/C184</f>
        <v>38.23527836847131</v>
      </c>
      <c r="I184" s="40">
        <f>SUM(I9:I182)</f>
        <v>28412105.48</v>
      </c>
      <c r="J184" s="43"/>
      <c r="K184" s="43"/>
    </row>
    <row r="185" spans="1:11" ht="21.75" thickTop="1">
      <c r="A185" s="50"/>
      <c r="B185" s="22"/>
      <c r="C185" s="23"/>
      <c r="D185" s="24"/>
      <c r="E185" s="136"/>
      <c r="F185" s="136"/>
      <c r="G185" s="25"/>
      <c r="H185" s="22"/>
      <c r="I185" s="25"/>
      <c r="J185" s="22"/>
      <c r="K185" s="22"/>
    </row>
    <row r="186" spans="1:13" s="30" customFormat="1" ht="20.25">
      <c r="A186" s="32"/>
      <c r="B186" s="26" t="s">
        <v>80</v>
      </c>
      <c r="C186" s="27"/>
      <c r="D186" s="28" t="s">
        <v>80</v>
      </c>
      <c r="E186" s="128"/>
      <c r="F186" s="128"/>
      <c r="G186" s="27" t="s">
        <v>103</v>
      </c>
      <c r="H186" s="29"/>
      <c r="I186" s="30" t="s">
        <v>80</v>
      </c>
      <c r="J186" s="29"/>
      <c r="M186" s="31"/>
    </row>
    <row r="187" spans="1:13" s="30" customFormat="1" ht="20.25">
      <c r="A187" s="32"/>
      <c r="B187" s="32" t="s">
        <v>82</v>
      </c>
      <c r="C187" s="33"/>
      <c r="D187" s="34"/>
      <c r="E187" s="129" t="s">
        <v>84</v>
      </c>
      <c r="F187" s="129"/>
      <c r="G187" s="33"/>
      <c r="H187" s="35"/>
      <c r="I187" s="36" t="s">
        <v>86</v>
      </c>
      <c r="M187" s="31"/>
    </row>
    <row r="188" spans="1:11" s="30" customFormat="1" ht="20.25">
      <c r="A188" s="32"/>
      <c r="B188" s="32" t="s">
        <v>83</v>
      </c>
      <c r="C188" s="33"/>
      <c r="D188" s="33" t="s">
        <v>88</v>
      </c>
      <c r="E188" s="129"/>
      <c r="F188" s="129"/>
      <c r="G188" s="33"/>
      <c r="H188" s="37"/>
      <c r="I188" s="36" t="s">
        <v>87</v>
      </c>
      <c r="J188" s="36"/>
      <c r="K188" s="36"/>
    </row>
  </sheetData>
  <sheetProtection/>
  <mergeCells count="10">
    <mergeCell ref="A184:B184"/>
    <mergeCell ref="A1:K1"/>
    <mergeCell ref="A2:K2"/>
    <mergeCell ref="A3:K3"/>
    <mergeCell ref="A4:A5"/>
    <mergeCell ref="B4:B5"/>
    <mergeCell ref="C4:C5"/>
    <mergeCell ref="G4:G5"/>
    <mergeCell ref="I4:I5"/>
    <mergeCell ref="K4:K5"/>
  </mergeCells>
  <printOptions/>
  <pageMargins left="0.1968503937007874" right="0.15748031496062992" top="0.31496062992125984" bottom="0.35433070866141736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8"/>
  <sheetViews>
    <sheetView zoomScalePageLayoutView="0" workbookViewId="0" topLeftCell="A13">
      <selection activeCell="H186" sqref="H186"/>
    </sheetView>
  </sheetViews>
  <sheetFormatPr defaultColWidth="9.00390625" defaultRowHeight="15"/>
  <cols>
    <col min="1" max="1" width="9.00390625" style="177" customWidth="1"/>
    <col min="2" max="2" width="30.421875" style="1" customWidth="1"/>
    <col min="3" max="3" width="12.57421875" style="3" customWidth="1"/>
    <col min="4" max="4" width="7.7109375" style="1" customWidth="1"/>
    <col min="5" max="5" width="10.421875" style="137" customWidth="1"/>
    <col min="6" max="6" width="10.7109375" style="137" customWidth="1"/>
    <col min="7" max="7" width="11.00390625" style="137" customWidth="1"/>
    <col min="8" max="8" width="10.421875" style="3" customWidth="1"/>
    <col min="9" max="9" width="7.00390625" style="1" customWidth="1"/>
    <col min="10" max="10" width="11.00390625" style="3" customWidth="1"/>
    <col min="11" max="11" width="9.00390625" style="1" customWidth="1"/>
    <col min="12" max="12" width="7.00390625" style="1" customWidth="1"/>
    <col min="13" max="16384" width="9.00390625" style="1" customWidth="1"/>
  </cols>
  <sheetData>
    <row r="1" spans="1:12" ht="21">
      <c r="A1" s="247" t="s">
        <v>184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1">
      <c r="A2" s="247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21">
      <c r="A3" s="247" t="s">
        <v>313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s="2" customFormat="1" ht="21">
      <c r="A4" s="248" t="s">
        <v>1</v>
      </c>
      <c r="B4" s="250" t="s">
        <v>2</v>
      </c>
      <c r="C4" s="252" t="s">
        <v>3</v>
      </c>
      <c r="D4" s="5" t="s">
        <v>4</v>
      </c>
      <c r="E4" s="130" t="s">
        <v>6</v>
      </c>
      <c r="F4" s="130" t="s">
        <v>6</v>
      </c>
      <c r="G4" s="130" t="s">
        <v>6</v>
      </c>
      <c r="H4" s="252" t="s">
        <v>7</v>
      </c>
      <c r="I4" s="5" t="s">
        <v>4</v>
      </c>
      <c r="J4" s="252" t="s">
        <v>9</v>
      </c>
      <c r="K4" s="5" t="s">
        <v>10</v>
      </c>
      <c r="L4" s="250" t="s">
        <v>12</v>
      </c>
    </row>
    <row r="5" spans="1:12" s="2" customFormat="1" ht="21">
      <c r="A5" s="249"/>
      <c r="B5" s="251"/>
      <c r="C5" s="253"/>
      <c r="D5" s="6" t="s">
        <v>5</v>
      </c>
      <c r="E5" s="131" t="s">
        <v>186</v>
      </c>
      <c r="F5" s="131" t="s">
        <v>281</v>
      </c>
      <c r="G5" s="131" t="s">
        <v>314</v>
      </c>
      <c r="H5" s="253"/>
      <c r="I5" s="6" t="s">
        <v>8</v>
      </c>
      <c r="J5" s="253"/>
      <c r="K5" s="6" t="s">
        <v>11</v>
      </c>
      <c r="L5" s="251"/>
    </row>
    <row r="6" spans="1:12" ht="21">
      <c r="A6" s="44" t="s">
        <v>120</v>
      </c>
      <c r="B6" s="14" t="s">
        <v>13</v>
      </c>
      <c r="C6" s="15"/>
      <c r="D6" s="7"/>
      <c r="E6" s="132"/>
      <c r="F6" s="132"/>
      <c r="G6" s="132"/>
      <c r="H6" s="8"/>
      <c r="I6" s="7"/>
      <c r="J6" s="8"/>
      <c r="K6" s="7"/>
      <c r="L6" s="7"/>
    </row>
    <row r="7" spans="1:12" ht="21">
      <c r="A7" s="45" t="s">
        <v>121</v>
      </c>
      <c r="B7" s="16" t="s">
        <v>14</v>
      </c>
      <c r="C7" s="17"/>
      <c r="D7" s="9"/>
      <c r="E7" s="133"/>
      <c r="F7" s="133"/>
      <c r="G7" s="133"/>
      <c r="H7" s="10"/>
      <c r="I7" s="9"/>
      <c r="J7" s="10"/>
      <c r="K7" s="9"/>
      <c r="L7" s="9"/>
    </row>
    <row r="8" spans="1:12" s="4" customFormat="1" ht="21">
      <c r="A8" s="46" t="s">
        <v>122</v>
      </c>
      <c r="B8" s="18" t="s">
        <v>15</v>
      </c>
      <c r="C8" s="19">
        <f>SUM(C9:C48)</f>
        <v>11299718</v>
      </c>
      <c r="D8" s="11"/>
      <c r="E8" s="133"/>
      <c r="F8" s="133"/>
      <c r="G8" s="133"/>
      <c r="H8" s="12"/>
      <c r="I8" s="11"/>
      <c r="J8" s="12"/>
      <c r="K8" s="11"/>
      <c r="L8" s="11"/>
    </row>
    <row r="9" spans="1:12" ht="21">
      <c r="A9" s="47" t="s">
        <v>123</v>
      </c>
      <c r="B9" s="9" t="s">
        <v>16</v>
      </c>
      <c r="C9" s="10">
        <v>514080</v>
      </c>
      <c r="D9" s="13">
        <f>C9*100/46000540</f>
        <v>1.1175520983014546</v>
      </c>
      <c r="E9" s="133">
        <v>128520</v>
      </c>
      <c r="F9" s="133">
        <v>128520</v>
      </c>
      <c r="G9" s="133">
        <v>128520</v>
      </c>
      <c r="H9" s="10">
        <f aca="true" t="shared" si="0" ref="H9:H18">SUM(E9:G9)</f>
        <v>385560</v>
      </c>
      <c r="I9" s="13">
        <f>H9*100/C9</f>
        <v>75</v>
      </c>
      <c r="J9" s="10">
        <f>C9-H9</f>
        <v>128520</v>
      </c>
      <c r="K9" s="9"/>
      <c r="L9" s="9"/>
    </row>
    <row r="10" spans="1:12" ht="21">
      <c r="A10" s="47" t="s">
        <v>124</v>
      </c>
      <c r="B10" s="9" t="s">
        <v>17</v>
      </c>
      <c r="C10" s="10">
        <v>42120</v>
      </c>
      <c r="D10" s="13">
        <f aca="true" t="shared" si="1" ref="D10:D77">C10*100/46000540</f>
        <v>0.0915641425078923</v>
      </c>
      <c r="E10" s="133">
        <v>10530</v>
      </c>
      <c r="F10" s="133">
        <v>10530</v>
      </c>
      <c r="G10" s="133">
        <v>10530</v>
      </c>
      <c r="H10" s="10">
        <f t="shared" si="0"/>
        <v>31590</v>
      </c>
      <c r="I10" s="13">
        <f>H10*100/C10</f>
        <v>75</v>
      </c>
      <c r="J10" s="10">
        <f>C10-H10</f>
        <v>10530</v>
      </c>
      <c r="K10" s="9"/>
      <c r="L10" s="9"/>
    </row>
    <row r="11" spans="1:12" ht="21">
      <c r="A11" s="47" t="s">
        <v>125</v>
      </c>
      <c r="B11" s="9" t="s">
        <v>18</v>
      </c>
      <c r="C11" s="10">
        <v>42120</v>
      </c>
      <c r="D11" s="13">
        <f t="shared" si="1"/>
        <v>0.0915641425078923</v>
      </c>
      <c r="E11" s="133">
        <v>10530</v>
      </c>
      <c r="F11" s="133">
        <v>10530</v>
      </c>
      <c r="G11" s="133">
        <v>10530</v>
      </c>
      <c r="H11" s="10">
        <f t="shared" si="0"/>
        <v>31590</v>
      </c>
      <c r="I11" s="13">
        <f aca="true" t="shared" si="2" ref="I11:I72">H11*100/C11</f>
        <v>75</v>
      </c>
      <c r="J11" s="10">
        <f aca="true" t="shared" si="3" ref="J11:J72">C11-H11</f>
        <v>10530</v>
      </c>
      <c r="K11" s="9"/>
      <c r="L11" s="9"/>
    </row>
    <row r="12" spans="1:12" ht="23.25">
      <c r="A12" s="47" t="s">
        <v>126</v>
      </c>
      <c r="B12" s="9" t="s">
        <v>19</v>
      </c>
      <c r="C12" s="10">
        <v>86400</v>
      </c>
      <c r="D12" s="13">
        <f t="shared" si="1"/>
        <v>0.1878238820674714</v>
      </c>
      <c r="E12" s="133">
        <v>21600</v>
      </c>
      <c r="F12" s="133">
        <v>21600</v>
      </c>
      <c r="G12" s="133">
        <v>21600</v>
      </c>
      <c r="H12" s="10">
        <f t="shared" si="0"/>
        <v>64800</v>
      </c>
      <c r="I12" s="13">
        <f t="shared" si="2"/>
        <v>75</v>
      </c>
      <c r="J12" s="138">
        <f t="shared" si="3"/>
        <v>21600</v>
      </c>
      <c r="K12" s="9"/>
      <c r="L12" s="9"/>
    </row>
    <row r="13" spans="1:12" ht="21">
      <c r="A13" s="47" t="s">
        <v>127</v>
      </c>
      <c r="B13" s="9" t="s">
        <v>85</v>
      </c>
      <c r="C13" s="10">
        <v>2232000</v>
      </c>
      <c r="D13" s="13">
        <f t="shared" si="1"/>
        <v>4.852116953409677</v>
      </c>
      <c r="E13" s="133">
        <v>493200</v>
      </c>
      <c r="F13" s="133">
        <v>493200</v>
      </c>
      <c r="G13" s="133">
        <v>493200</v>
      </c>
      <c r="H13" s="10">
        <f t="shared" si="0"/>
        <v>1479600</v>
      </c>
      <c r="I13" s="13">
        <f t="shared" si="2"/>
        <v>66.29032258064517</v>
      </c>
      <c r="J13" s="10">
        <f t="shared" si="3"/>
        <v>752400</v>
      </c>
      <c r="K13" s="9"/>
      <c r="L13" s="9"/>
    </row>
    <row r="14" spans="1:12" ht="21">
      <c r="A14" s="47" t="s">
        <v>128</v>
      </c>
      <c r="B14" s="9" t="s">
        <v>20</v>
      </c>
      <c r="C14" s="10">
        <v>3446280</v>
      </c>
      <c r="D14" s="13">
        <f t="shared" si="1"/>
        <v>7.491825095966265</v>
      </c>
      <c r="E14" s="133">
        <v>698620</v>
      </c>
      <c r="F14" s="133">
        <v>728138</v>
      </c>
      <c r="G14" s="133">
        <v>752100</v>
      </c>
      <c r="H14" s="10">
        <f t="shared" si="0"/>
        <v>2178858</v>
      </c>
      <c r="I14" s="13">
        <f t="shared" si="2"/>
        <v>63.223475747762805</v>
      </c>
      <c r="J14" s="10">
        <f t="shared" si="3"/>
        <v>1267422</v>
      </c>
      <c r="K14" s="9"/>
      <c r="L14" s="9"/>
    </row>
    <row r="15" spans="1:12" ht="21">
      <c r="A15" s="47" t="s">
        <v>128</v>
      </c>
      <c r="B15" s="9" t="s">
        <v>21</v>
      </c>
      <c r="C15" s="10">
        <v>99900</v>
      </c>
      <c r="D15" s="13">
        <f t="shared" si="1"/>
        <v>0.2171713636405138</v>
      </c>
      <c r="E15" s="133">
        <v>24975</v>
      </c>
      <c r="F15" s="133">
        <v>24975</v>
      </c>
      <c r="G15" s="133">
        <v>24195</v>
      </c>
      <c r="H15" s="10">
        <f t="shared" si="0"/>
        <v>74145</v>
      </c>
      <c r="I15" s="13">
        <f t="shared" si="2"/>
        <v>74.21921921921921</v>
      </c>
      <c r="J15" s="10">
        <f t="shared" si="3"/>
        <v>25755</v>
      </c>
      <c r="K15" s="9"/>
      <c r="L15" s="9"/>
    </row>
    <row r="16" spans="1:12" ht="21">
      <c r="A16" s="47" t="s">
        <v>129</v>
      </c>
      <c r="B16" s="9" t="s">
        <v>22</v>
      </c>
      <c r="C16" s="10">
        <v>126000</v>
      </c>
      <c r="D16" s="13">
        <f t="shared" si="1"/>
        <v>0.2739098280150624</v>
      </c>
      <c r="E16" s="133">
        <v>31500</v>
      </c>
      <c r="F16" s="133">
        <v>31500</v>
      </c>
      <c r="G16" s="133">
        <v>31500</v>
      </c>
      <c r="H16" s="10">
        <f t="shared" si="0"/>
        <v>94500</v>
      </c>
      <c r="I16" s="13">
        <f t="shared" si="2"/>
        <v>75</v>
      </c>
      <c r="J16" s="10">
        <f t="shared" si="3"/>
        <v>31500</v>
      </c>
      <c r="K16" s="9"/>
      <c r="L16" s="9"/>
    </row>
    <row r="17" spans="1:12" ht="21">
      <c r="A17" s="47" t="s">
        <v>130</v>
      </c>
      <c r="B17" s="9" t="s">
        <v>23</v>
      </c>
      <c r="C17" s="10">
        <v>242400</v>
      </c>
      <c r="D17" s="13">
        <f t="shared" si="1"/>
        <v>0.5269503358004058</v>
      </c>
      <c r="E17" s="133">
        <v>60120</v>
      </c>
      <c r="F17" s="133">
        <v>60120</v>
      </c>
      <c r="G17" s="133">
        <v>61080</v>
      </c>
      <c r="H17" s="10">
        <f t="shared" si="0"/>
        <v>181320</v>
      </c>
      <c r="I17" s="13">
        <f t="shared" si="2"/>
        <v>74.8019801980198</v>
      </c>
      <c r="J17" s="10">
        <f t="shared" si="3"/>
        <v>61080</v>
      </c>
      <c r="K17" s="9"/>
      <c r="L17" s="9"/>
    </row>
    <row r="18" spans="1:12" ht="21">
      <c r="A18" s="47" t="s">
        <v>131</v>
      </c>
      <c r="B18" s="9" t="s">
        <v>24</v>
      </c>
      <c r="C18" s="10">
        <v>564142</v>
      </c>
      <c r="D18" s="13">
        <f t="shared" si="1"/>
        <v>1.2263812555243916</v>
      </c>
      <c r="E18" s="133">
        <v>141030</v>
      </c>
      <c r="F18" s="133">
        <v>141030</v>
      </c>
      <c r="G18" s="133">
        <v>141030</v>
      </c>
      <c r="H18" s="10">
        <f t="shared" si="0"/>
        <v>423090</v>
      </c>
      <c r="I18" s="13">
        <f t="shared" si="2"/>
        <v>74.9970752044698</v>
      </c>
      <c r="J18" s="10">
        <f t="shared" si="3"/>
        <v>141052</v>
      </c>
      <c r="K18" s="9"/>
      <c r="L18" s="9"/>
    </row>
    <row r="19" spans="1:12" ht="21">
      <c r="A19" s="47" t="s">
        <v>132</v>
      </c>
      <c r="B19" s="9" t="s">
        <v>25</v>
      </c>
      <c r="C19" s="10">
        <v>69276</v>
      </c>
      <c r="D19" s="13">
        <f t="shared" si="1"/>
        <v>0.15059823210771003</v>
      </c>
      <c r="E19" s="133">
        <v>13995</v>
      </c>
      <c r="F19" s="133">
        <v>13995</v>
      </c>
      <c r="G19" s="133">
        <v>13995</v>
      </c>
      <c r="H19" s="10">
        <f aca="true" t="shared" si="4" ref="H19:H82">SUM(E19:G19)</f>
        <v>41985</v>
      </c>
      <c r="I19" s="13">
        <f t="shared" si="2"/>
        <v>60.6054044690802</v>
      </c>
      <c r="J19" s="10">
        <f t="shared" si="3"/>
        <v>27291</v>
      </c>
      <c r="K19" s="9"/>
      <c r="L19" s="9"/>
    </row>
    <row r="20" spans="1:12" ht="21">
      <c r="A20" s="47" t="s">
        <v>133</v>
      </c>
      <c r="B20" s="9" t="s">
        <v>26</v>
      </c>
      <c r="C20" s="10">
        <v>450000</v>
      </c>
      <c r="D20" s="13">
        <f t="shared" si="1"/>
        <v>0.9782493857680801</v>
      </c>
      <c r="E20" s="133">
        <v>2800</v>
      </c>
      <c r="F20" s="133">
        <v>28500</v>
      </c>
      <c r="G20" s="133">
        <v>22100</v>
      </c>
      <c r="H20" s="10">
        <f t="shared" si="4"/>
        <v>53400</v>
      </c>
      <c r="I20" s="13">
        <f t="shared" si="2"/>
        <v>11.866666666666667</v>
      </c>
      <c r="J20" s="10">
        <f t="shared" si="3"/>
        <v>396600</v>
      </c>
      <c r="K20" s="9"/>
      <c r="L20" s="9"/>
    </row>
    <row r="21" spans="1:12" ht="21">
      <c r="A21" s="47" t="s">
        <v>134</v>
      </c>
      <c r="B21" s="9" t="s">
        <v>27</v>
      </c>
      <c r="C21" s="10">
        <v>10000</v>
      </c>
      <c r="D21" s="13">
        <f t="shared" si="1"/>
        <v>0.02173887523929067</v>
      </c>
      <c r="E21" s="133">
        <v>0</v>
      </c>
      <c r="F21" s="133">
        <v>0</v>
      </c>
      <c r="G21" s="133">
        <v>0</v>
      </c>
      <c r="H21" s="10">
        <f t="shared" si="4"/>
        <v>0</v>
      </c>
      <c r="I21" s="13">
        <f t="shared" si="2"/>
        <v>0</v>
      </c>
      <c r="J21" s="10">
        <f t="shared" si="3"/>
        <v>10000</v>
      </c>
      <c r="K21" s="9"/>
      <c r="L21" s="9"/>
    </row>
    <row r="22" spans="1:12" ht="21">
      <c r="A22" s="47" t="s">
        <v>135</v>
      </c>
      <c r="B22" s="9" t="s">
        <v>28</v>
      </c>
      <c r="C22" s="10">
        <v>168000</v>
      </c>
      <c r="D22" s="13">
        <f t="shared" si="1"/>
        <v>0.3652131040200832</v>
      </c>
      <c r="E22" s="133">
        <v>34000</v>
      </c>
      <c r="F22" s="133">
        <v>30000</v>
      </c>
      <c r="G22" s="133">
        <v>31000</v>
      </c>
      <c r="H22" s="10">
        <f t="shared" si="4"/>
        <v>95000</v>
      </c>
      <c r="I22" s="13">
        <f t="shared" si="2"/>
        <v>56.54761904761905</v>
      </c>
      <c r="J22" s="10">
        <f t="shared" si="3"/>
        <v>73000</v>
      </c>
      <c r="K22" s="9"/>
      <c r="L22" s="9"/>
    </row>
    <row r="23" spans="1:12" ht="21">
      <c r="A23" s="47" t="s">
        <v>136</v>
      </c>
      <c r="B23" s="9" t="s">
        <v>29</v>
      </c>
      <c r="C23" s="10">
        <v>60000</v>
      </c>
      <c r="D23" s="13">
        <f t="shared" si="1"/>
        <v>0.13043325143574402</v>
      </c>
      <c r="E23" s="133">
        <v>400</v>
      </c>
      <c r="F23" s="133">
        <v>11000</v>
      </c>
      <c r="G23" s="133">
        <v>5850</v>
      </c>
      <c r="H23" s="10">
        <f t="shared" si="4"/>
        <v>17250</v>
      </c>
      <c r="I23" s="13">
        <f t="shared" si="2"/>
        <v>28.75</v>
      </c>
      <c r="J23" s="10">
        <f t="shared" si="3"/>
        <v>42750</v>
      </c>
      <c r="K23" s="9"/>
      <c r="L23" s="9"/>
    </row>
    <row r="24" spans="1:12" ht="21">
      <c r="A24" s="47" t="s">
        <v>137</v>
      </c>
      <c r="B24" s="9" t="s">
        <v>30</v>
      </c>
      <c r="C24" s="10">
        <v>850000</v>
      </c>
      <c r="D24" s="13">
        <f t="shared" si="1"/>
        <v>1.847804395339707</v>
      </c>
      <c r="E24" s="133">
        <v>102895.21</v>
      </c>
      <c r="F24" s="133">
        <v>225900</v>
      </c>
      <c r="G24" s="133">
        <v>190526.49</v>
      </c>
      <c r="H24" s="10">
        <f t="shared" si="4"/>
        <v>519321.7</v>
      </c>
      <c r="I24" s="13">
        <f t="shared" si="2"/>
        <v>61.09667058823529</v>
      </c>
      <c r="J24" s="10">
        <f t="shared" si="3"/>
        <v>330678.3</v>
      </c>
      <c r="K24" s="9"/>
      <c r="L24" s="9"/>
    </row>
    <row r="25" spans="1:12" ht="21">
      <c r="A25" s="47" t="s">
        <v>138</v>
      </c>
      <c r="B25" s="9" t="s">
        <v>31</v>
      </c>
      <c r="C25" s="10">
        <v>50000</v>
      </c>
      <c r="D25" s="13">
        <f t="shared" si="1"/>
        <v>0.10869437619645335</v>
      </c>
      <c r="E25" s="133">
        <v>8500</v>
      </c>
      <c r="F25" s="133">
        <v>0</v>
      </c>
      <c r="G25" s="133">
        <v>17220</v>
      </c>
      <c r="H25" s="10">
        <f t="shared" si="4"/>
        <v>25720</v>
      </c>
      <c r="I25" s="13">
        <f t="shared" si="2"/>
        <v>51.44</v>
      </c>
      <c r="J25" s="10">
        <f t="shared" si="3"/>
        <v>24280</v>
      </c>
      <c r="K25" s="9"/>
      <c r="L25" s="9"/>
    </row>
    <row r="26" spans="1:12" ht="21">
      <c r="A26" s="47" t="s">
        <v>139</v>
      </c>
      <c r="B26" s="9" t="s">
        <v>32</v>
      </c>
      <c r="C26" s="10">
        <v>220000</v>
      </c>
      <c r="D26" s="13">
        <f t="shared" si="1"/>
        <v>0.4782552552643947</v>
      </c>
      <c r="E26" s="133">
        <v>0</v>
      </c>
      <c r="F26" s="133">
        <v>34559</v>
      </c>
      <c r="G26" s="133">
        <v>116310</v>
      </c>
      <c r="H26" s="10">
        <f t="shared" si="4"/>
        <v>150869</v>
      </c>
      <c r="I26" s="13">
        <f t="shared" si="2"/>
        <v>68.57681818181818</v>
      </c>
      <c r="J26" s="10">
        <f t="shared" si="3"/>
        <v>69131</v>
      </c>
      <c r="K26" s="9"/>
      <c r="L26" s="9"/>
    </row>
    <row r="27" spans="1:12" ht="21">
      <c r="A27" s="47" t="s">
        <v>139</v>
      </c>
      <c r="B27" s="9" t="s">
        <v>33</v>
      </c>
      <c r="C27" s="10">
        <v>15000</v>
      </c>
      <c r="D27" s="13">
        <f t="shared" si="1"/>
        <v>0.032608312858936006</v>
      </c>
      <c r="E27" s="133">
        <v>3200</v>
      </c>
      <c r="F27" s="133">
        <v>900</v>
      </c>
      <c r="G27" s="133">
        <v>800</v>
      </c>
      <c r="H27" s="10">
        <f t="shared" si="4"/>
        <v>4900</v>
      </c>
      <c r="I27" s="13">
        <f t="shared" si="2"/>
        <v>32.666666666666664</v>
      </c>
      <c r="J27" s="10">
        <f t="shared" si="3"/>
        <v>10100</v>
      </c>
      <c r="K27" s="9"/>
      <c r="L27" s="9"/>
    </row>
    <row r="28" spans="1:12" ht="21">
      <c r="A28" s="47" t="s">
        <v>139</v>
      </c>
      <c r="B28" s="9" t="s">
        <v>102</v>
      </c>
      <c r="C28" s="10">
        <v>40000</v>
      </c>
      <c r="D28" s="13">
        <f t="shared" si="1"/>
        <v>0.08695550095716267</v>
      </c>
      <c r="E28" s="133">
        <v>0</v>
      </c>
      <c r="F28" s="133">
        <v>0</v>
      </c>
      <c r="G28" s="133">
        <v>0</v>
      </c>
      <c r="H28" s="10">
        <f t="shared" si="4"/>
        <v>0</v>
      </c>
      <c r="I28" s="13">
        <f>H28*100/C28</f>
        <v>0</v>
      </c>
      <c r="J28" s="10">
        <f>C28-H28</f>
        <v>40000</v>
      </c>
      <c r="K28" s="9"/>
      <c r="L28" s="9"/>
    </row>
    <row r="29" spans="1:12" ht="21">
      <c r="A29" s="47" t="s">
        <v>139</v>
      </c>
      <c r="B29" s="9" t="s">
        <v>188</v>
      </c>
      <c r="C29" s="10">
        <v>780000</v>
      </c>
      <c r="D29" s="13">
        <f t="shared" si="1"/>
        <v>1.695632268664672</v>
      </c>
      <c r="E29" s="133">
        <v>0</v>
      </c>
      <c r="F29" s="133">
        <v>0</v>
      </c>
      <c r="G29" s="133">
        <v>0</v>
      </c>
      <c r="H29" s="10">
        <f t="shared" si="4"/>
        <v>0</v>
      </c>
      <c r="I29" s="13">
        <f>H29*100/C29</f>
        <v>0</v>
      </c>
      <c r="J29" s="10">
        <f>C29-H29</f>
        <v>780000</v>
      </c>
      <c r="K29" s="9"/>
      <c r="L29" s="9"/>
    </row>
    <row r="30" spans="1:12" ht="21">
      <c r="A30" s="47"/>
      <c r="B30" s="9" t="s">
        <v>189</v>
      </c>
      <c r="C30" s="10"/>
      <c r="D30" s="13"/>
      <c r="E30" s="133"/>
      <c r="F30" s="133"/>
      <c r="G30" s="133"/>
      <c r="H30" s="10"/>
      <c r="I30" s="13"/>
      <c r="J30" s="10"/>
      <c r="K30" s="9"/>
      <c r="L30" s="9"/>
    </row>
    <row r="31" spans="1:12" ht="21">
      <c r="A31" s="47" t="s">
        <v>139</v>
      </c>
      <c r="B31" s="9" t="s">
        <v>34</v>
      </c>
      <c r="C31" s="10">
        <v>50000</v>
      </c>
      <c r="D31" s="13">
        <f t="shared" si="1"/>
        <v>0.10869437619645335</v>
      </c>
      <c r="E31" s="133">
        <v>0</v>
      </c>
      <c r="F31" s="133">
        <v>0</v>
      </c>
      <c r="G31" s="133">
        <v>450</v>
      </c>
      <c r="H31" s="10">
        <f t="shared" si="4"/>
        <v>450</v>
      </c>
      <c r="I31" s="13">
        <f t="shared" si="2"/>
        <v>0.9</v>
      </c>
      <c r="J31" s="10">
        <f t="shared" si="3"/>
        <v>49550</v>
      </c>
      <c r="K31" s="9"/>
      <c r="L31" s="9"/>
    </row>
    <row r="32" spans="1:12" ht="21">
      <c r="A32" s="47" t="s">
        <v>140</v>
      </c>
      <c r="B32" s="9" t="s">
        <v>35</v>
      </c>
      <c r="C32" s="10">
        <v>80000</v>
      </c>
      <c r="D32" s="13">
        <f t="shared" si="1"/>
        <v>0.17391100191432535</v>
      </c>
      <c r="E32" s="133">
        <v>32241.78</v>
      </c>
      <c r="F32" s="133">
        <v>8900</v>
      </c>
      <c r="G32" s="133">
        <v>11327.64</v>
      </c>
      <c r="H32" s="10">
        <f t="shared" si="4"/>
        <v>52469.42</v>
      </c>
      <c r="I32" s="13">
        <f t="shared" si="2"/>
        <v>65.586775</v>
      </c>
      <c r="J32" s="10">
        <f t="shared" si="3"/>
        <v>27530.58</v>
      </c>
      <c r="K32" s="9"/>
      <c r="L32" s="9"/>
    </row>
    <row r="33" spans="1:12" ht="21">
      <c r="A33" s="47" t="s">
        <v>141</v>
      </c>
      <c r="B33" s="9" t="s">
        <v>36</v>
      </c>
      <c r="C33" s="10">
        <v>120000</v>
      </c>
      <c r="D33" s="13">
        <f t="shared" si="1"/>
        <v>0.26086650287148805</v>
      </c>
      <c r="E33" s="133">
        <v>11670</v>
      </c>
      <c r="F33" s="133">
        <v>0</v>
      </c>
      <c r="G33" s="133">
        <v>11868</v>
      </c>
      <c r="H33" s="10">
        <f t="shared" si="4"/>
        <v>23538</v>
      </c>
      <c r="I33" s="13">
        <f t="shared" si="2"/>
        <v>19.615</v>
      </c>
      <c r="J33" s="10">
        <f t="shared" si="3"/>
        <v>96462</v>
      </c>
      <c r="K33" s="9"/>
      <c r="L33" s="9"/>
    </row>
    <row r="34" spans="1:12" ht="21">
      <c r="A34" s="47" t="s">
        <v>142</v>
      </c>
      <c r="B34" s="9" t="s">
        <v>37</v>
      </c>
      <c r="C34" s="10">
        <v>20000</v>
      </c>
      <c r="D34" s="13">
        <f t="shared" si="1"/>
        <v>0.04347775047858134</v>
      </c>
      <c r="E34" s="133">
        <v>0</v>
      </c>
      <c r="F34" s="133">
        <v>0</v>
      </c>
      <c r="G34" s="133">
        <v>4922</v>
      </c>
      <c r="H34" s="10">
        <f t="shared" si="4"/>
        <v>4922</v>
      </c>
      <c r="I34" s="13">
        <f t="shared" si="2"/>
        <v>24.61</v>
      </c>
      <c r="J34" s="10">
        <f t="shared" si="3"/>
        <v>15078</v>
      </c>
      <c r="K34" s="9"/>
      <c r="L34" s="9"/>
    </row>
    <row r="35" spans="1:12" ht="21">
      <c r="A35" s="47" t="s">
        <v>143</v>
      </c>
      <c r="B35" s="9" t="s">
        <v>38</v>
      </c>
      <c r="C35" s="10">
        <v>170000</v>
      </c>
      <c r="D35" s="13">
        <f t="shared" si="1"/>
        <v>0.3695608790679414</v>
      </c>
      <c r="E35" s="133">
        <v>25230.1</v>
      </c>
      <c r="F35" s="133">
        <v>30740.2</v>
      </c>
      <c r="G35" s="133">
        <v>35036</v>
      </c>
      <c r="H35" s="10">
        <f t="shared" si="4"/>
        <v>91006.3</v>
      </c>
      <c r="I35" s="13">
        <f t="shared" si="2"/>
        <v>53.53311764705882</v>
      </c>
      <c r="J35" s="10">
        <f t="shared" si="3"/>
        <v>78993.7</v>
      </c>
      <c r="K35" s="9"/>
      <c r="L35" s="9"/>
    </row>
    <row r="36" spans="1:12" ht="21">
      <c r="A36" s="47" t="s">
        <v>144</v>
      </c>
      <c r="B36" s="9" t="s">
        <v>39</v>
      </c>
      <c r="C36" s="10">
        <v>40000</v>
      </c>
      <c r="D36" s="13">
        <f t="shared" si="1"/>
        <v>0.08695550095716267</v>
      </c>
      <c r="E36" s="133">
        <v>6930</v>
      </c>
      <c r="F36" s="133">
        <v>0</v>
      </c>
      <c r="G36" s="133">
        <v>0</v>
      </c>
      <c r="H36" s="10">
        <f t="shared" si="4"/>
        <v>6930</v>
      </c>
      <c r="I36" s="13">
        <f t="shared" si="2"/>
        <v>17.325</v>
      </c>
      <c r="J36" s="10">
        <f t="shared" si="3"/>
        <v>33070</v>
      </c>
      <c r="K36" s="9"/>
      <c r="L36" s="9"/>
    </row>
    <row r="37" spans="1:12" ht="21">
      <c r="A37" s="47" t="s">
        <v>145</v>
      </c>
      <c r="B37" s="9" t="s">
        <v>40</v>
      </c>
      <c r="C37" s="10">
        <v>450000</v>
      </c>
      <c r="D37" s="13">
        <f t="shared" si="1"/>
        <v>0.9782493857680801</v>
      </c>
      <c r="E37" s="133">
        <v>83688.65</v>
      </c>
      <c r="F37" s="133">
        <v>63871.91</v>
      </c>
      <c r="G37" s="133">
        <v>167571.86</v>
      </c>
      <c r="H37" s="10">
        <f t="shared" si="4"/>
        <v>315132.42</v>
      </c>
      <c r="I37" s="13">
        <f t="shared" si="2"/>
        <v>70.02942666666667</v>
      </c>
      <c r="J37" s="10">
        <f t="shared" si="3"/>
        <v>134867.58000000002</v>
      </c>
      <c r="K37" s="9"/>
      <c r="L37" s="9"/>
    </row>
    <row r="38" spans="1:12" ht="21">
      <c r="A38" s="47" t="s">
        <v>146</v>
      </c>
      <c r="B38" s="9" t="s">
        <v>41</v>
      </c>
      <c r="C38" s="10">
        <v>5000</v>
      </c>
      <c r="D38" s="13">
        <f t="shared" si="1"/>
        <v>0.010869437619645334</v>
      </c>
      <c r="E38" s="133">
        <v>491.13</v>
      </c>
      <c r="F38" s="133">
        <v>433.35</v>
      </c>
      <c r="G38" s="133">
        <v>365.94</v>
      </c>
      <c r="H38" s="10">
        <f t="shared" si="4"/>
        <v>1290.42</v>
      </c>
      <c r="I38" s="13">
        <f t="shared" si="2"/>
        <v>25.8084</v>
      </c>
      <c r="J38" s="10">
        <f t="shared" si="3"/>
        <v>3709.58</v>
      </c>
      <c r="K38" s="9"/>
      <c r="L38" s="9"/>
    </row>
    <row r="39" spans="1:12" ht="21">
      <c r="A39" s="47" t="s">
        <v>147</v>
      </c>
      <c r="B39" s="9" t="s">
        <v>42</v>
      </c>
      <c r="C39" s="10">
        <v>14000</v>
      </c>
      <c r="D39" s="13">
        <f t="shared" si="1"/>
        <v>0.030434425335006936</v>
      </c>
      <c r="E39" s="133">
        <v>1932</v>
      </c>
      <c r="F39" s="133">
        <v>1218</v>
      </c>
      <c r="G39" s="133">
        <v>1324</v>
      </c>
      <c r="H39" s="10">
        <f t="shared" si="4"/>
        <v>4474</v>
      </c>
      <c r="I39" s="13">
        <f t="shared" si="2"/>
        <v>31.957142857142856</v>
      </c>
      <c r="J39" s="10">
        <f t="shared" si="3"/>
        <v>9526</v>
      </c>
      <c r="K39" s="9"/>
      <c r="L39" s="9"/>
    </row>
    <row r="40" spans="1:12" ht="21">
      <c r="A40" s="47" t="s">
        <v>148</v>
      </c>
      <c r="B40" s="9" t="s">
        <v>43</v>
      </c>
      <c r="C40" s="10">
        <v>105000</v>
      </c>
      <c r="D40" s="13">
        <f t="shared" si="1"/>
        <v>0.22825819001255201</v>
      </c>
      <c r="E40" s="133">
        <v>24299.7</v>
      </c>
      <c r="F40" s="133">
        <v>24299.7</v>
      </c>
      <c r="G40" s="133">
        <v>24299.7</v>
      </c>
      <c r="H40" s="10">
        <f t="shared" si="4"/>
        <v>72899.1</v>
      </c>
      <c r="I40" s="13">
        <f t="shared" si="2"/>
        <v>69.42771428571429</v>
      </c>
      <c r="J40" s="10">
        <f t="shared" si="3"/>
        <v>32100.899999999994</v>
      </c>
      <c r="K40" s="9"/>
      <c r="L40" s="9"/>
    </row>
    <row r="41" spans="1:12" ht="21">
      <c r="A41" s="47" t="s">
        <v>116</v>
      </c>
      <c r="B41" s="9" t="s">
        <v>190</v>
      </c>
      <c r="C41" s="10">
        <v>20000</v>
      </c>
      <c r="D41" s="13">
        <f t="shared" si="1"/>
        <v>0.04347775047858134</v>
      </c>
      <c r="E41" s="133">
        <v>0</v>
      </c>
      <c r="F41" s="133">
        <v>0</v>
      </c>
      <c r="G41" s="133">
        <v>0</v>
      </c>
      <c r="H41" s="10">
        <f t="shared" si="4"/>
        <v>0</v>
      </c>
      <c r="I41" s="13">
        <f t="shared" si="2"/>
        <v>0</v>
      </c>
      <c r="J41" s="10">
        <f t="shared" si="3"/>
        <v>20000</v>
      </c>
      <c r="K41" s="9"/>
      <c r="L41" s="9"/>
    </row>
    <row r="42" spans="1:12" ht="21">
      <c r="A42" s="47" t="s">
        <v>116</v>
      </c>
      <c r="B42" s="9" t="s">
        <v>191</v>
      </c>
      <c r="C42" s="10">
        <v>8000</v>
      </c>
      <c r="D42" s="13">
        <f t="shared" si="1"/>
        <v>0.017391100191432536</v>
      </c>
      <c r="E42" s="133">
        <v>0</v>
      </c>
      <c r="F42" s="133">
        <v>0</v>
      </c>
      <c r="G42" s="133">
        <v>0</v>
      </c>
      <c r="H42" s="10">
        <f t="shared" si="4"/>
        <v>0</v>
      </c>
      <c r="I42" s="13">
        <f>H42*100/C42</f>
        <v>0</v>
      </c>
      <c r="J42" s="10">
        <f>C42-H42</f>
        <v>8000</v>
      </c>
      <c r="K42" s="9"/>
      <c r="L42" s="9"/>
    </row>
    <row r="43" spans="1:12" ht="21">
      <c r="A43" s="47"/>
      <c r="B43" s="9" t="s">
        <v>192</v>
      </c>
      <c r="C43" s="10">
        <v>10700</v>
      </c>
      <c r="D43" s="13">
        <f>C43*100/46000540</f>
        <v>0.023260596506041016</v>
      </c>
      <c r="E43" s="133">
        <v>0</v>
      </c>
      <c r="F43" s="133">
        <v>0</v>
      </c>
      <c r="G43" s="133">
        <v>0</v>
      </c>
      <c r="H43" s="10">
        <f t="shared" si="4"/>
        <v>0</v>
      </c>
      <c r="I43" s="13">
        <f>H43*100/C43</f>
        <v>0</v>
      </c>
      <c r="J43" s="10">
        <f>C43-H43</f>
        <v>10700</v>
      </c>
      <c r="K43" s="9"/>
      <c r="L43" s="9"/>
    </row>
    <row r="44" spans="1:12" ht="21">
      <c r="A44" s="47"/>
      <c r="B44" s="9" t="s">
        <v>282</v>
      </c>
      <c r="C44" s="10">
        <v>4300</v>
      </c>
      <c r="D44" s="13">
        <f>C44*100/46000540</f>
        <v>0.009347716352894988</v>
      </c>
      <c r="E44" s="133">
        <v>0</v>
      </c>
      <c r="F44" s="133">
        <v>0</v>
      </c>
      <c r="G44" s="133">
        <v>0</v>
      </c>
      <c r="H44" s="10">
        <f t="shared" si="4"/>
        <v>0</v>
      </c>
      <c r="I44" s="13">
        <f>H44*100/C44</f>
        <v>0</v>
      </c>
      <c r="J44" s="10">
        <f>C44-H44</f>
        <v>4300</v>
      </c>
      <c r="K44" s="9"/>
      <c r="L44" s="9"/>
    </row>
    <row r="45" spans="1:12" ht="21">
      <c r="A45" s="47"/>
      <c r="B45" s="9" t="s">
        <v>283</v>
      </c>
      <c r="C45" s="10"/>
      <c r="D45" s="13"/>
      <c r="E45" s="133"/>
      <c r="F45" s="133"/>
      <c r="G45" s="133"/>
      <c r="H45" s="10"/>
      <c r="I45" s="13"/>
      <c r="J45" s="10"/>
      <c r="K45" s="9"/>
      <c r="L45" s="9"/>
    </row>
    <row r="46" spans="1:12" ht="21">
      <c r="A46" s="47" t="s">
        <v>119</v>
      </c>
      <c r="B46" s="9" t="s">
        <v>58</v>
      </c>
      <c r="C46" s="10">
        <v>40000</v>
      </c>
      <c r="D46" s="13">
        <f t="shared" si="1"/>
        <v>0.08695550095716267</v>
      </c>
      <c r="E46" s="133">
        <v>0</v>
      </c>
      <c r="F46" s="133">
        <v>0</v>
      </c>
      <c r="G46" s="133">
        <v>0</v>
      </c>
      <c r="H46" s="10">
        <f t="shared" si="4"/>
        <v>0</v>
      </c>
      <c r="I46" s="13">
        <f t="shared" si="2"/>
        <v>0</v>
      </c>
      <c r="J46" s="10">
        <f t="shared" si="3"/>
        <v>40000</v>
      </c>
      <c r="K46" s="9"/>
      <c r="L46" s="13"/>
    </row>
    <row r="47" spans="1:12" ht="21">
      <c r="A47" s="47" t="s">
        <v>149</v>
      </c>
      <c r="B47" s="9" t="s">
        <v>105</v>
      </c>
      <c r="C47" s="10">
        <v>25000</v>
      </c>
      <c r="D47" s="13">
        <f t="shared" si="1"/>
        <v>0.054347188098226674</v>
      </c>
      <c r="E47" s="133">
        <v>0</v>
      </c>
      <c r="F47" s="133">
        <v>0</v>
      </c>
      <c r="G47" s="133">
        <v>0</v>
      </c>
      <c r="H47" s="10">
        <f t="shared" si="4"/>
        <v>0</v>
      </c>
      <c r="I47" s="13">
        <f t="shared" si="2"/>
        <v>0</v>
      </c>
      <c r="J47" s="10">
        <f t="shared" si="3"/>
        <v>25000</v>
      </c>
      <c r="K47" s="9"/>
      <c r="L47" s="9"/>
    </row>
    <row r="48" spans="1:12" ht="21">
      <c r="A48" s="47" t="s">
        <v>150</v>
      </c>
      <c r="B48" s="9" t="s">
        <v>54</v>
      </c>
      <c r="C48" s="10">
        <v>30000</v>
      </c>
      <c r="D48" s="13">
        <f t="shared" si="1"/>
        <v>0.06521662571787201</v>
      </c>
      <c r="E48" s="133">
        <v>0</v>
      </c>
      <c r="F48" s="133">
        <v>0</v>
      </c>
      <c r="G48" s="133"/>
      <c r="H48" s="10">
        <f t="shared" si="4"/>
        <v>0</v>
      </c>
      <c r="I48" s="13">
        <f>H48*100/C48</f>
        <v>0</v>
      </c>
      <c r="J48" s="10">
        <f>C48-H48</f>
        <v>30000</v>
      </c>
      <c r="K48" s="9"/>
      <c r="L48" s="9"/>
    </row>
    <row r="49" spans="1:12" ht="21">
      <c r="A49" s="48" t="s">
        <v>294</v>
      </c>
      <c r="B49" s="20" t="s">
        <v>293</v>
      </c>
      <c r="C49" s="21">
        <f>SUM(C50)</f>
        <v>40000</v>
      </c>
      <c r="D49" s="13"/>
      <c r="E49" s="133"/>
      <c r="F49" s="133"/>
      <c r="G49" s="133"/>
      <c r="H49" s="10"/>
      <c r="I49" s="13"/>
      <c r="J49" s="10"/>
      <c r="K49" s="9"/>
      <c r="L49" s="9"/>
    </row>
    <row r="50" spans="1:12" ht="21">
      <c r="A50" s="47" t="s">
        <v>139</v>
      </c>
      <c r="B50" s="9" t="s">
        <v>111</v>
      </c>
      <c r="C50" s="10">
        <v>40000</v>
      </c>
      <c r="D50" s="13">
        <f t="shared" si="1"/>
        <v>0.08695550095716267</v>
      </c>
      <c r="E50" s="133">
        <v>0</v>
      </c>
      <c r="F50" s="133">
        <v>0</v>
      </c>
      <c r="G50" s="133">
        <v>0</v>
      </c>
      <c r="H50" s="10">
        <f t="shared" si="4"/>
        <v>0</v>
      </c>
      <c r="I50" s="13">
        <f>H50*100/C50</f>
        <v>0</v>
      </c>
      <c r="J50" s="10">
        <f>C50-H50</f>
        <v>40000</v>
      </c>
      <c r="K50" s="9"/>
      <c r="L50" s="9"/>
    </row>
    <row r="51" spans="1:12" s="4" customFormat="1" ht="21">
      <c r="A51" s="48" t="s">
        <v>151</v>
      </c>
      <c r="B51" s="20" t="s">
        <v>45</v>
      </c>
      <c r="C51" s="21">
        <f>SUM(C52:C72)</f>
        <v>2943638</v>
      </c>
      <c r="D51" s="13"/>
      <c r="E51" s="133"/>
      <c r="F51" s="133"/>
      <c r="G51" s="133"/>
      <c r="H51" s="10"/>
      <c r="I51" s="13"/>
      <c r="J51" s="10"/>
      <c r="K51" s="11"/>
      <c r="L51" s="11"/>
    </row>
    <row r="52" spans="1:12" ht="21">
      <c r="A52" s="47" t="s">
        <v>128</v>
      </c>
      <c r="B52" s="9" t="s">
        <v>20</v>
      </c>
      <c r="C52" s="10">
        <v>1643970</v>
      </c>
      <c r="D52" s="13">
        <f t="shared" si="1"/>
        <v>3.573805872713668</v>
      </c>
      <c r="E52" s="133">
        <v>404550</v>
      </c>
      <c r="F52" s="133">
        <v>405066</v>
      </c>
      <c r="G52" s="133">
        <v>413520</v>
      </c>
      <c r="H52" s="10">
        <f t="shared" si="4"/>
        <v>1223136</v>
      </c>
      <c r="I52" s="13">
        <f t="shared" si="2"/>
        <v>74.40135768900892</v>
      </c>
      <c r="J52" s="10">
        <f t="shared" si="3"/>
        <v>420834</v>
      </c>
      <c r="K52" s="9"/>
      <c r="L52" s="9"/>
    </row>
    <row r="53" spans="1:12" ht="21">
      <c r="A53" s="47" t="s">
        <v>152</v>
      </c>
      <c r="B53" s="9" t="s">
        <v>21</v>
      </c>
      <c r="C53" s="10">
        <v>15900</v>
      </c>
      <c r="D53" s="13">
        <f t="shared" si="1"/>
        <v>0.03456481163047216</v>
      </c>
      <c r="E53" s="133">
        <v>3975</v>
      </c>
      <c r="F53" s="133">
        <v>3975</v>
      </c>
      <c r="G53" s="133">
        <v>3195</v>
      </c>
      <c r="H53" s="10">
        <f t="shared" si="4"/>
        <v>11145</v>
      </c>
      <c r="I53" s="13">
        <f t="shared" si="2"/>
        <v>70.09433962264151</v>
      </c>
      <c r="J53" s="10">
        <f t="shared" si="3"/>
        <v>4755</v>
      </c>
      <c r="K53" s="9"/>
      <c r="L53" s="9"/>
    </row>
    <row r="54" spans="1:12" ht="21">
      <c r="A54" s="47" t="s">
        <v>129</v>
      </c>
      <c r="B54" s="9" t="s">
        <v>22</v>
      </c>
      <c r="C54" s="10">
        <v>42000</v>
      </c>
      <c r="D54" s="13">
        <f t="shared" si="1"/>
        <v>0.0913032760050208</v>
      </c>
      <c r="E54" s="133">
        <v>10500</v>
      </c>
      <c r="F54" s="133">
        <v>10500</v>
      </c>
      <c r="G54" s="133">
        <v>10500</v>
      </c>
      <c r="H54" s="10">
        <f t="shared" si="4"/>
        <v>31500</v>
      </c>
      <c r="I54" s="13">
        <f t="shared" si="2"/>
        <v>75</v>
      </c>
      <c r="J54" s="10">
        <f t="shared" si="3"/>
        <v>10500</v>
      </c>
      <c r="K54" s="9"/>
      <c r="L54" s="9"/>
    </row>
    <row r="55" spans="1:12" ht="21">
      <c r="A55" s="47" t="s">
        <v>130</v>
      </c>
      <c r="B55" s="9" t="s">
        <v>23</v>
      </c>
      <c r="C55" s="10">
        <v>212700</v>
      </c>
      <c r="D55" s="13">
        <f t="shared" si="1"/>
        <v>0.4623858763397125</v>
      </c>
      <c r="E55" s="133">
        <v>52710</v>
      </c>
      <c r="F55" s="133">
        <v>52710</v>
      </c>
      <c r="G55" s="133">
        <v>53640</v>
      </c>
      <c r="H55" s="10">
        <f t="shared" si="4"/>
        <v>159060</v>
      </c>
      <c r="I55" s="13">
        <f t="shared" si="2"/>
        <v>74.78138222849083</v>
      </c>
      <c r="J55" s="10">
        <f t="shared" si="3"/>
        <v>53640</v>
      </c>
      <c r="K55" s="9"/>
      <c r="L55" s="9"/>
    </row>
    <row r="56" spans="1:12" ht="21">
      <c r="A56" s="47" t="s">
        <v>131</v>
      </c>
      <c r="B56" s="9" t="s">
        <v>24</v>
      </c>
      <c r="C56" s="10">
        <v>362168</v>
      </c>
      <c r="D56" s="13">
        <f t="shared" si="1"/>
        <v>0.7873124967663423</v>
      </c>
      <c r="E56" s="133">
        <v>90540</v>
      </c>
      <c r="F56" s="133">
        <v>90540</v>
      </c>
      <c r="G56" s="133">
        <v>90540</v>
      </c>
      <c r="H56" s="10">
        <f t="shared" si="4"/>
        <v>271620</v>
      </c>
      <c r="I56" s="13">
        <f t="shared" si="2"/>
        <v>74.99834331028694</v>
      </c>
      <c r="J56" s="10">
        <f t="shared" si="3"/>
        <v>90548</v>
      </c>
      <c r="K56" s="9"/>
      <c r="L56" s="9"/>
    </row>
    <row r="57" spans="1:12" ht="21">
      <c r="A57" s="47" t="s">
        <v>132</v>
      </c>
      <c r="B57" s="9" t="s">
        <v>25</v>
      </c>
      <c r="C57" s="10">
        <v>15900</v>
      </c>
      <c r="D57" s="13">
        <f t="shared" si="1"/>
        <v>0.03456481163047216</v>
      </c>
      <c r="E57" s="133">
        <v>2535</v>
      </c>
      <c r="F57" s="133">
        <v>2535</v>
      </c>
      <c r="G57" s="133">
        <v>2535</v>
      </c>
      <c r="H57" s="10">
        <f t="shared" si="4"/>
        <v>7605</v>
      </c>
      <c r="I57" s="13">
        <f t="shared" si="2"/>
        <v>47.83018867924528</v>
      </c>
      <c r="J57" s="10">
        <f t="shared" si="3"/>
        <v>8295</v>
      </c>
      <c r="K57" s="9"/>
      <c r="L57" s="9"/>
    </row>
    <row r="58" spans="1:12" ht="21">
      <c r="A58" s="47" t="s">
        <v>134</v>
      </c>
      <c r="B58" s="9" t="s">
        <v>27</v>
      </c>
      <c r="C58" s="10">
        <v>5000</v>
      </c>
      <c r="D58" s="13">
        <f t="shared" si="1"/>
        <v>0.010869437619645334</v>
      </c>
      <c r="E58" s="133">
        <v>0</v>
      </c>
      <c r="F58" s="133">
        <v>0</v>
      </c>
      <c r="G58" s="133">
        <v>0</v>
      </c>
      <c r="H58" s="10">
        <f t="shared" si="4"/>
        <v>0</v>
      </c>
      <c r="I58" s="13">
        <f t="shared" si="2"/>
        <v>0</v>
      </c>
      <c r="J58" s="10">
        <f t="shared" si="3"/>
        <v>5000</v>
      </c>
      <c r="K58" s="9"/>
      <c r="L58" s="9"/>
    </row>
    <row r="59" spans="1:12" ht="21">
      <c r="A59" s="47" t="s">
        <v>135</v>
      </c>
      <c r="B59" s="9" t="s">
        <v>28</v>
      </c>
      <c r="C59" s="10">
        <v>60000</v>
      </c>
      <c r="D59" s="13">
        <f t="shared" si="1"/>
        <v>0.13043325143574402</v>
      </c>
      <c r="E59" s="133">
        <v>14850</v>
      </c>
      <c r="F59" s="133">
        <v>14850</v>
      </c>
      <c r="G59" s="133">
        <v>14850</v>
      </c>
      <c r="H59" s="10">
        <f t="shared" si="4"/>
        <v>44550</v>
      </c>
      <c r="I59" s="13">
        <f t="shared" si="2"/>
        <v>74.25</v>
      </c>
      <c r="J59" s="10">
        <f t="shared" si="3"/>
        <v>15450</v>
      </c>
      <c r="K59" s="9"/>
      <c r="L59" s="9"/>
    </row>
    <row r="60" spans="1:12" ht="21">
      <c r="A60" s="47" t="s">
        <v>136</v>
      </c>
      <c r="B60" s="9" t="s">
        <v>29</v>
      </c>
      <c r="C60" s="10">
        <v>20000</v>
      </c>
      <c r="D60" s="13">
        <f t="shared" si="1"/>
        <v>0.04347775047858134</v>
      </c>
      <c r="E60" s="133">
        <v>5100</v>
      </c>
      <c r="F60" s="133">
        <v>6500</v>
      </c>
      <c r="G60" s="133">
        <v>2400</v>
      </c>
      <c r="H60" s="10">
        <f t="shared" si="4"/>
        <v>14000</v>
      </c>
      <c r="I60" s="13">
        <f t="shared" si="2"/>
        <v>70</v>
      </c>
      <c r="J60" s="10">
        <f t="shared" si="3"/>
        <v>6000</v>
      </c>
      <c r="K60" s="9"/>
      <c r="L60" s="9"/>
    </row>
    <row r="61" spans="1:12" ht="21">
      <c r="A61" s="47" t="s">
        <v>137</v>
      </c>
      <c r="B61" s="9" t="s">
        <v>30</v>
      </c>
      <c r="C61" s="10">
        <v>80000</v>
      </c>
      <c r="D61" s="13">
        <f t="shared" si="1"/>
        <v>0.17391100191432535</v>
      </c>
      <c r="E61" s="133">
        <v>3888</v>
      </c>
      <c r="F61" s="133">
        <v>0</v>
      </c>
      <c r="G61" s="133">
        <v>0</v>
      </c>
      <c r="H61" s="10">
        <f t="shared" si="4"/>
        <v>3888</v>
      </c>
      <c r="I61" s="13">
        <f t="shared" si="2"/>
        <v>4.86</v>
      </c>
      <c r="J61" s="10">
        <f t="shared" si="3"/>
        <v>76112</v>
      </c>
      <c r="K61" s="9"/>
      <c r="L61" s="9"/>
    </row>
    <row r="62" spans="1:12" ht="21">
      <c r="A62" s="47" t="s">
        <v>139</v>
      </c>
      <c r="B62" s="9" t="s">
        <v>32</v>
      </c>
      <c r="C62" s="10">
        <v>50000</v>
      </c>
      <c r="D62" s="13">
        <f t="shared" si="1"/>
        <v>0.10869437619645335</v>
      </c>
      <c r="E62" s="133">
        <v>0</v>
      </c>
      <c r="F62" s="133">
        <v>9600</v>
      </c>
      <c r="G62" s="133">
        <v>6262</v>
      </c>
      <c r="H62" s="10">
        <f t="shared" si="4"/>
        <v>15862</v>
      </c>
      <c r="I62" s="13">
        <f t="shared" si="2"/>
        <v>31.724</v>
      </c>
      <c r="J62" s="10">
        <f t="shared" si="3"/>
        <v>34138</v>
      </c>
      <c r="K62" s="9"/>
      <c r="L62" s="9"/>
    </row>
    <row r="63" spans="1:12" ht="21">
      <c r="A63" s="47" t="s">
        <v>139</v>
      </c>
      <c r="B63" s="9" t="s">
        <v>46</v>
      </c>
      <c r="C63" s="10">
        <v>300000</v>
      </c>
      <c r="D63" s="13">
        <f t="shared" si="1"/>
        <v>0.6521662571787201</v>
      </c>
      <c r="E63" s="133">
        <v>15000</v>
      </c>
      <c r="F63" s="133">
        <v>23400</v>
      </c>
      <c r="G63" s="133">
        <v>23400</v>
      </c>
      <c r="H63" s="10">
        <f t="shared" si="4"/>
        <v>61800</v>
      </c>
      <c r="I63" s="13">
        <f t="shared" si="2"/>
        <v>20.6</v>
      </c>
      <c r="J63" s="10">
        <f t="shared" si="3"/>
        <v>238200</v>
      </c>
      <c r="K63" s="9"/>
      <c r="L63" s="9"/>
    </row>
    <row r="64" spans="1:12" ht="21">
      <c r="A64" s="47" t="s">
        <v>140</v>
      </c>
      <c r="B64" s="9" t="s">
        <v>35</v>
      </c>
      <c r="C64" s="10">
        <v>10000</v>
      </c>
      <c r="D64" s="13">
        <f t="shared" si="1"/>
        <v>0.02173887523929067</v>
      </c>
      <c r="E64" s="133">
        <v>0</v>
      </c>
      <c r="F64" s="133">
        <v>4890</v>
      </c>
      <c r="G64" s="133">
        <v>1500</v>
      </c>
      <c r="H64" s="10">
        <f t="shared" si="4"/>
        <v>6390</v>
      </c>
      <c r="I64" s="13">
        <f t="shared" si="2"/>
        <v>63.9</v>
      </c>
      <c r="J64" s="10">
        <f t="shared" si="3"/>
        <v>3610</v>
      </c>
      <c r="K64" s="9"/>
      <c r="L64" s="9"/>
    </row>
    <row r="65" spans="1:12" ht="21">
      <c r="A65" s="47" t="s">
        <v>141</v>
      </c>
      <c r="B65" s="9" t="s">
        <v>36</v>
      </c>
      <c r="C65" s="10">
        <v>60000</v>
      </c>
      <c r="D65" s="13">
        <f t="shared" si="1"/>
        <v>0.13043325143574402</v>
      </c>
      <c r="E65" s="133">
        <v>7675</v>
      </c>
      <c r="F65" s="133">
        <v>7924.9</v>
      </c>
      <c r="G65" s="133">
        <v>3230</v>
      </c>
      <c r="H65" s="10">
        <f t="shared" si="4"/>
        <v>18829.9</v>
      </c>
      <c r="I65" s="13">
        <f t="shared" si="2"/>
        <v>31.38316666666667</v>
      </c>
      <c r="J65" s="10">
        <f t="shared" si="3"/>
        <v>41170.1</v>
      </c>
      <c r="K65" s="9"/>
      <c r="L65" s="9"/>
    </row>
    <row r="66" spans="1:12" ht="21">
      <c r="A66" s="47" t="s">
        <v>144</v>
      </c>
      <c r="B66" s="9" t="s">
        <v>39</v>
      </c>
      <c r="C66" s="10">
        <v>30000</v>
      </c>
      <c r="D66" s="13">
        <f t="shared" si="1"/>
        <v>0.06521662571787201</v>
      </c>
      <c r="E66" s="133">
        <v>14480</v>
      </c>
      <c r="F66" s="133">
        <v>0</v>
      </c>
      <c r="G66" s="133">
        <v>12760</v>
      </c>
      <c r="H66" s="10">
        <f t="shared" si="4"/>
        <v>27240</v>
      </c>
      <c r="I66" s="13">
        <f t="shared" si="2"/>
        <v>90.8</v>
      </c>
      <c r="J66" s="10">
        <f t="shared" si="3"/>
        <v>2760</v>
      </c>
      <c r="K66" s="9"/>
      <c r="L66" s="9"/>
    </row>
    <row r="67" spans="1:12" ht="21">
      <c r="A67" s="47" t="s">
        <v>116</v>
      </c>
      <c r="B67" s="9" t="s">
        <v>284</v>
      </c>
      <c r="C67" s="10">
        <v>800</v>
      </c>
      <c r="D67" s="13">
        <f t="shared" si="1"/>
        <v>0.0017391100191432535</v>
      </c>
      <c r="E67" s="133">
        <v>0</v>
      </c>
      <c r="F67" s="133">
        <v>0</v>
      </c>
      <c r="G67" s="133">
        <v>0</v>
      </c>
      <c r="H67" s="10">
        <f t="shared" si="4"/>
        <v>0</v>
      </c>
      <c r="I67" s="13">
        <f t="shared" si="2"/>
        <v>0</v>
      </c>
      <c r="J67" s="10">
        <f t="shared" si="3"/>
        <v>800</v>
      </c>
      <c r="K67" s="9"/>
      <c r="L67" s="9"/>
    </row>
    <row r="68" spans="1:12" ht="21">
      <c r="A68" s="47" t="s">
        <v>116</v>
      </c>
      <c r="B68" s="9" t="s">
        <v>285</v>
      </c>
      <c r="C68" s="10">
        <v>1200</v>
      </c>
      <c r="D68" s="13">
        <f t="shared" si="1"/>
        <v>0.0026086650287148803</v>
      </c>
      <c r="E68" s="133">
        <v>0</v>
      </c>
      <c r="F68" s="133">
        <v>0</v>
      </c>
      <c r="G68" s="133">
        <v>0</v>
      </c>
      <c r="H68" s="10">
        <f t="shared" si="4"/>
        <v>0</v>
      </c>
      <c r="I68" s="13">
        <f t="shared" si="2"/>
        <v>0</v>
      </c>
      <c r="J68" s="10">
        <f t="shared" si="3"/>
        <v>1200</v>
      </c>
      <c r="K68" s="9"/>
      <c r="L68" s="9"/>
    </row>
    <row r="69" spans="1:12" ht="21">
      <c r="A69" s="47" t="s">
        <v>116</v>
      </c>
      <c r="B69" s="9" t="s">
        <v>193</v>
      </c>
      <c r="C69" s="10">
        <v>11000</v>
      </c>
      <c r="D69" s="13">
        <f t="shared" si="1"/>
        <v>0.023912762763219735</v>
      </c>
      <c r="E69" s="133">
        <v>0</v>
      </c>
      <c r="F69" s="133">
        <v>11000</v>
      </c>
      <c r="G69" s="133">
        <v>0</v>
      </c>
      <c r="H69" s="10">
        <f t="shared" si="4"/>
        <v>11000</v>
      </c>
      <c r="I69" s="13">
        <f t="shared" si="2"/>
        <v>100</v>
      </c>
      <c r="J69" s="10">
        <f t="shared" si="3"/>
        <v>0</v>
      </c>
      <c r="K69" s="9"/>
      <c r="L69" s="9"/>
    </row>
    <row r="70" spans="1:12" ht="21">
      <c r="A70" s="47" t="s">
        <v>117</v>
      </c>
      <c r="B70" s="9" t="s">
        <v>194</v>
      </c>
      <c r="C70" s="10">
        <v>5900</v>
      </c>
      <c r="D70" s="13">
        <f t="shared" si="1"/>
        <v>0.012825936391181495</v>
      </c>
      <c r="E70" s="133">
        <v>0</v>
      </c>
      <c r="F70" s="133">
        <v>5900</v>
      </c>
      <c r="G70" s="133">
        <v>0</v>
      </c>
      <c r="H70" s="10">
        <f t="shared" si="4"/>
        <v>5900</v>
      </c>
      <c r="I70" s="13">
        <f t="shared" si="2"/>
        <v>100</v>
      </c>
      <c r="J70" s="10">
        <f t="shared" si="3"/>
        <v>0</v>
      </c>
      <c r="K70" s="9"/>
      <c r="L70" s="9"/>
    </row>
    <row r="71" spans="1:12" ht="21">
      <c r="A71" s="47" t="s">
        <v>118</v>
      </c>
      <c r="B71" s="9" t="s">
        <v>195</v>
      </c>
      <c r="C71" s="10">
        <v>7100</v>
      </c>
      <c r="D71" s="13">
        <f t="shared" si="1"/>
        <v>0.015434601419896376</v>
      </c>
      <c r="E71" s="133">
        <v>0</v>
      </c>
      <c r="F71" s="133">
        <v>0</v>
      </c>
      <c r="G71" s="133">
        <v>6300</v>
      </c>
      <c r="H71" s="10">
        <f t="shared" si="4"/>
        <v>6300</v>
      </c>
      <c r="I71" s="13">
        <f t="shared" si="2"/>
        <v>88.73239436619718</v>
      </c>
      <c r="J71" s="10">
        <f t="shared" si="3"/>
        <v>800</v>
      </c>
      <c r="K71" s="9"/>
      <c r="L71" s="9"/>
    </row>
    <row r="72" spans="1:12" ht="21">
      <c r="A72" s="47" t="s">
        <v>118</v>
      </c>
      <c r="B72" s="9" t="s">
        <v>112</v>
      </c>
      <c r="C72" s="10">
        <v>10000</v>
      </c>
      <c r="D72" s="13">
        <f t="shared" si="1"/>
        <v>0.02173887523929067</v>
      </c>
      <c r="E72" s="133">
        <v>0</v>
      </c>
      <c r="F72" s="133">
        <v>0</v>
      </c>
      <c r="G72" s="133">
        <v>10000</v>
      </c>
      <c r="H72" s="10">
        <f t="shared" si="4"/>
        <v>10000</v>
      </c>
      <c r="I72" s="13">
        <f t="shared" si="2"/>
        <v>100</v>
      </c>
      <c r="J72" s="10">
        <f t="shared" si="3"/>
        <v>0</v>
      </c>
      <c r="K72" s="9"/>
      <c r="L72" s="9"/>
    </row>
    <row r="73" spans="1:12" ht="21">
      <c r="A73" s="45" t="s">
        <v>153</v>
      </c>
      <c r="B73" s="16" t="s">
        <v>47</v>
      </c>
      <c r="C73" s="17"/>
      <c r="D73" s="13"/>
      <c r="E73" s="133"/>
      <c r="F73" s="133"/>
      <c r="G73" s="133"/>
      <c r="H73" s="10"/>
      <c r="I73" s="13"/>
      <c r="J73" s="10"/>
      <c r="K73" s="9"/>
      <c r="L73" s="9"/>
    </row>
    <row r="74" spans="1:12" ht="21">
      <c r="A74" s="48" t="s">
        <v>154</v>
      </c>
      <c r="B74" s="20" t="s">
        <v>48</v>
      </c>
      <c r="C74" s="21">
        <f>SUM(C75:C80)</f>
        <v>180000</v>
      </c>
      <c r="D74" s="13"/>
      <c r="E74" s="133"/>
      <c r="F74" s="133"/>
      <c r="G74" s="133"/>
      <c r="H74" s="10"/>
      <c r="I74" s="13"/>
      <c r="J74" s="10"/>
      <c r="K74" s="9"/>
      <c r="L74" s="9"/>
    </row>
    <row r="75" spans="1:12" ht="21">
      <c r="A75" s="47" t="s">
        <v>139</v>
      </c>
      <c r="B75" s="9" t="s">
        <v>106</v>
      </c>
      <c r="C75" s="10">
        <v>60000</v>
      </c>
      <c r="D75" s="13">
        <f t="shared" si="1"/>
        <v>0.13043325143574402</v>
      </c>
      <c r="E75" s="133">
        <v>0</v>
      </c>
      <c r="F75" s="133">
        <v>14610</v>
      </c>
      <c r="G75" s="133">
        <v>15100</v>
      </c>
      <c r="H75" s="10">
        <f t="shared" si="4"/>
        <v>29710</v>
      </c>
      <c r="I75" s="13">
        <f>H75*100/C75</f>
        <v>49.516666666666666</v>
      </c>
      <c r="J75" s="10">
        <f>C75-H75</f>
        <v>30290</v>
      </c>
      <c r="K75" s="9"/>
      <c r="L75" s="9"/>
    </row>
    <row r="76" spans="1:12" ht="21">
      <c r="A76" s="47" t="s">
        <v>139</v>
      </c>
      <c r="B76" s="9" t="s">
        <v>49</v>
      </c>
      <c r="C76" s="10">
        <v>100000</v>
      </c>
      <c r="D76" s="13">
        <f t="shared" si="1"/>
        <v>0.2173887523929067</v>
      </c>
      <c r="E76" s="133">
        <v>0</v>
      </c>
      <c r="F76" s="133">
        <v>0</v>
      </c>
      <c r="G76" s="133">
        <v>0</v>
      </c>
      <c r="H76" s="10">
        <f t="shared" si="4"/>
        <v>0</v>
      </c>
      <c r="I76" s="13">
        <f>H76*100/C76</f>
        <v>0</v>
      </c>
      <c r="J76" s="10">
        <f>C76-H76</f>
        <v>100000</v>
      </c>
      <c r="K76" s="9"/>
      <c r="L76" s="9"/>
    </row>
    <row r="77" spans="1:12" ht="21">
      <c r="A77" s="47" t="s">
        <v>150</v>
      </c>
      <c r="B77" s="9" t="s">
        <v>196</v>
      </c>
      <c r="C77" s="10">
        <v>20000</v>
      </c>
      <c r="D77" s="13">
        <f t="shared" si="1"/>
        <v>0.04347775047858134</v>
      </c>
      <c r="E77" s="133">
        <v>20000</v>
      </c>
      <c r="F77" s="133">
        <v>0</v>
      </c>
      <c r="G77" s="133">
        <v>0</v>
      </c>
      <c r="H77" s="10">
        <f t="shared" si="4"/>
        <v>20000</v>
      </c>
      <c r="I77" s="13">
        <f>H77*100/C77</f>
        <v>100</v>
      </c>
      <c r="J77" s="10">
        <f>C77-H77</f>
        <v>0</v>
      </c>
      <c r="K77" s="9"/>
      <c r="L77" s="9"/>
    </row>
    <row r="78" spans="1:12" ht="21">
      <c r="A78" s="47"/>
      <c r="B78" s="9" t="s">
        <v>197</v>
      </c>
      <c r="C78" s="10"/>
      <c r="D78" s="13"/>
      <c r="E78" s="133"/>
      <c r="F78" s="133"/>
      <c r="G78" s="133"/>
      <c r="H78" s="10"/>
      <c r="I78" s="13"/>
      <c r="J78" s="10"/>
      <c r="K78" s="9"/>
      <c r="L78" s="9"/>
    </row>
    <row r="79" spans="1:12" ht="21">
      <c r="A79" s="47"/>
      <c r="B79" s="9" t="s">
        <v>198</v>
      </c>
      <c r="C79" s="10"/>
      <c r="D79" s="13"/>
      <c r="E79" s="133"/>
      <c r="F79" s="133"/>
      <c r="G79" s="133"/>
      <c r="H79" s="10"/>
      <c r="I79" s="13"/>
      <c r="J79" s="10"/>
      <c r="K79" s="9"/>
      <c r="L79" s="9"/>
    </row>
    <row r="80" spans="1:12" ht="21">
      <c r="A80" s="45" t="s">
        <v>155</v>
      </c>
      <c r="B80" s="16" t="s">
        <v>50</v>
      </c>
      <c r="C80" s="17"/>
      <c r="D80" s="13"/>
      <c r="E80" s="133"/>
      <c r="F80" s="133"/>
      <c r="G80" s="133"/>
      <c r="H80" s="10"/>
      <c r="I80" s="13"/>
      <c r="J80" s="10"/>
      <c r="K80" s="9"/>
      <c r="L80" s="9"/>
    </row>
    <row r="81" spans="1:12" ht="21">
      <c r="A81" s="48" t="s">
        <v>156</v>
      </c>
      <c r="B81" s="20" t="s">
        <v>51</v>
      </c>
      <c r="C81" s="21">
        <f>SUM(C82:C87)</f>
        <v>4745386</v>
      </c>
      <c r="D81" s="13"/>
      <c r="E81" s="133"/>
      <c r="F81" s="133"/>
      <c r="G81" s="133"/>
      <c r="H81" s="10"/>
      <c r="I81" s="13"/>
      <c r="J81" s="10"/>
      <c r="K81" s="9"/>
      <c r="L81" s="9"/>
    </row>
    <row r="82" spans="1:12" ht="21">
      <c r="A82" s="47" t="s">
        <v>139</v>
      </c>
      <c r="B82" s="9" t="s">
        <v>52</v>
      </c>
      <c r="C82" s="10">
        <v>130000</v>
      </c>
      <c r="D82" s="13">
        <f aca="true" t="shared" si="5" ref="D82:D150">C82*100/46000540</f>
        <v>0.2826053781107787</v>
      </c>
      <c r="E82" s="133">
        <v>0</v>
      </c>
      <c r="F82" s="133">
        <v>129515</v>
      </c>
      <c r="G82" s="133">
        <v>0</v>
      </c>
      <c r="H82" s="10">
        <f t="shared" si="4"/>
        <v>129515</v>
      </c>
      <c r="I82" s="13">
        <f aca="true" t="shared" si="6" ref="I82:I123">H82*100/C82</f>
        <v>99.62692307692308</v>
      </c>
      <c r="J82" s="10">
        <f aca="true" t="shared" si="7" ref="J82:J139">C82-H82</f>
        <v>485</v>
      </c>
      <c r="K82" s="9"/>
      <c r="L82" s="9"/>
    </row>
    <row r="83" spans="1:12" ht="21">
      <c r="A83" s="47" t="s">
        <v>142</v>
      </c>
      <c r="B83" s="9" t="s">
        <v>107</v>
      </c>
      <c r="C83" s="10">
        <v>231900</v>
      </c>
      <c r="D83" s="13">
        <f t="shared" si="5"/>
        <v>0.5041245167991506</v>
      </c>
      <c r="E83" s="133">
        <v>11880</v>
      </c>
      <c r="F83" s="133">
        <v>35340</v>
      </c>
      <c r="G83" s="133">
        <v>19400</v>
      </c>
      <c r="H83" s="10">
        <f aca="true" t="shared" si="8" ref="H83:H146">SUM(E83:G83)</f>
        <v>66620</v>
      </c>
      <c r="I83" s="13">
        <f t="shared" si="6"/>
        <v>28.727899956877966</v>
      </c>
      <c r="J83" s="10">
        <f t="shared" si="7"/>
        <v>165280</v>
      </c>
      <c r="K83" s="9"/>
      <c r="L83" s="9"/>
    </row>
    <row r="84" spans="1:12" ht="21">
      <c r="A84" s="47" t="s">
        <v>157</v>
      </c>
      <c r="B84" s="9" t="s">
        <v>53</v>
      </c>
      <c r="C84" s="10">
        <v>1429486</v>
      </c>
      <c r="D84" s="13">
        <f t="shared" si="5"/>
        <v>3.107541781031266</v>
      </c>
      <c r="E84" s="133">
        <v>0</v>
      </c>
      <c r="F84" s="133">
        <v>681863.34</v>
      </c>
      <c r="G84" s="133">
        <v>0</v>
      </c>
      <c r="H84" s="10">
        <f t="shared" si="8"/>
        <v>681863.34</v>
      </c>
      <c r="I84" s="13">
        <f t="shared" si="6"/>
        <v>47.69989632637186</v>
      </c>
      <c r="J84" s="10">
        <f t="shared" si="7"/>
        <v>747622.66</v>
      </c>
      <c r="K84" s="9"/>
      <c r="L84" s="9"/>
    </row>
    <row r="85" spans="1:12" ht="21">
      <c r="A85" s="47" t="s">
        <v>150</v>
      </c>
      <c r="B85" s="148" t="s">
        <v>199</v>
      </c>
      <c r="C85" s="10">
        <v>30000</v>
      </c>
      <c r="D85" s="13">
        <f t="shared" si="5"/>
        <v>0.06521662571787201</v>
      </c>
      <c r="E85" s="133">
        <v>0</v>
      </c>
      <c r="F85" s="133">
        <v>30000</v>
      </c>
      <c r="G85" s="133">
        <v>0</v>
      </c>
      <c r="H85" s="10">
        <f t="shared" si="8"/>
        <v>30000</v>
      </c>
      <c r="I85" s="13">
        <f t="shared" si="6"/>
        <v>100</v>
      </c>
      <c r="J85" s="10">
        <f t="shared" si="7"/>
        <v>0</v>
      </c>
      <c r="K85" s="9"/>
      <c r="L85" s="9"/>
    </row>
    <row r="86" spans="1:12" ht="21">
      <c r="A86" s="47" t="s">
        <v>150</v>
      </c>
      <c r="B86" s="148" t="s">
        <v>200</v>
      </c>
      <c r="C86" s="10">
        <v>60000</v>
      </c>
      <c r="D86" s="13">
        <f t="shared" si="5"/>
        <v>0.13043325143574402</v>
      </c>
      <c r="E86" s="133">
        <v>0</v>
      </c>
      <c r="F86" s="133">
        <v>60000</v>
      </c>
      <c r="G86" s="133">
        <v>0</v>
      </c>
      <c r="H86" s="10">
        <f t="shared" si="8"/>
        <v>60000</v>
      </c>
      <c r="I86" s="13">
        <f t="shared" si="6"/>
        <v>100</v>
      </c>
      <c r="J86" s="10">
        <f t="shared" si="7"/>
        <v>0</v>
      </c>
      <c r="K86" s="9"/>
      <c r="L86" s="9"/>
    </row>
    <row r="87" spans="1:12" ht="21">
      <c r="A87" s="47" t="s">
        <v>150</v>
      </c>
      <c r="B87" s="148" t="s">
        <v>201</v>
      </c>
      <c r="C87" s="10">
        <v>2864000</v>
      </c>
      <c r="D87" s="13">
        <f t="shared" si="5"/>
        <v>6.226013868532847</v>
      </c>
      <c r="E87" s="133">
        <v>716000</v>
      </c>
      <c r="F87" s="133">
        <v>729000</v>
      </c>
      <c r="G87" s="133">
        <v>729000</v>
      </c>
      <c r="H87" s="10">
        <f t="shared" si="8"/>
        <v>2174000</v>
      </c>
      <c r="I87" s="13">
        <f t="shared" si="6"/>
        <v>75.90782122905028</v>
      </c>
      <c r="J87" s="10">
        <f t="shared" si="7"/>
        <v>690000</v>
      </c>
      <c r="K87" s="9"/>
      <c r="L87" s="9"/>
    </row>
    <row r="88" spans="1:12" ht="21">
      <c r="A88" s="47"/>
      <c r="B88" s="148" t="s">
        <v>202</v>
      </c>
      <c r="C88" s="10"/>
      <c r="D88" s="13"/>
      <c r="E88" s="133"/>
      <c r="F88" s="133"/>
      <c r="G88" s="133"/>
      <c r="H88" s="10"/>
      <c r="I88" s="13"/>
      <c r="J88" s="10"/>
      <c r="K88" s="9"/>
      <c r="L88" s="9"/>
    </row>
    <row r="89" spans="1:12" ht="21">
      <c r="A89" s="47"/>
      <c r="B89" s="16" t="s">
        <v>203</v>
      </c>
      <c r="C89" s="10"/>
      <c r="D89" s="13"/>
      <c r="E89" s="133"/>
      <c r="F89" s="133"/>
      <c r="G89" s="133"/>
      <c r="H89" s="10"/>
      <c r="I89" s="13"/>
      <c r="J89" s="10"/>
      <c r="K89" s="9"/>
      <c r="L89" s="9"/>
    </row>
    <row r="90" spans="1:12" ht="21">
      <c r="A90" s="173"/>
      <c r="B90" s="20" t="s">
        <v>204</v>
      </c>
      <c r="C90" s="174">
        <f>SUM(C91:C94)</f>
        <v>306000</v>
      </c>
      <c r="D90" s="13"/>
      <c r="E90" s="133"/>
      <c r="F90" s="133"/>
      <c r="G90" s="133"/>
      <c r="H90" s="10"/>
      <c r="I90" s="13"/>
      <c r="J90" s="10"/>
      <c r="K90" s="9"/>
      <c r="L90" s="9"/>
    </row>
    <row r="91" spans="1:12" ht="21">
      <c r="A91" s="47" t="s">
        <v>139</v>
      </c>
      <c r="B91" s="148" t="s">
        <v>205</v>
      </c>
      <c r="C91" s="10">
        <v>66000</v>
      </c>
      <c r="D91" s="13">
        <f t="shared" si="5"/>
        <v>0.14347657657931842</v>
      </c>
      <c r="E91" s="133">
        <v>0</v>
      </c>
      <c r="F91" s="133">
        <v>0</v>
      </c>
      <c r="G91" s="133">
        <v>47670</v>
      </c>
      <c r="H91" s="10">
        <f t="shared" si="8"/>
        <v>47670</v>
      </c>
      <c r="I91" s="13">
        <f t="shared" si="6"/>
        <v>72.22727272727273</v>
      </c>
      <c r="J91" s="10">
        <f t="shared" si="7"/>
        <v>18330</v>
      </c>
      <c r="K91" s="9"/>
      <c r="L91" s="9"/>
    </row>
    <row r="92" spans="1:12" ht="21">
      <c r="A92" s="47"/>
      <c r="B92" s="148" t="s">
        <v>206</v>
      </c>
      <c r="C92" s="10"/>
      <c r="D92" s="13"/>
      <c r="E92" s="133"/>
      <c r="F92" s="133"/>
      <c r="G92" s="133"/>
      <c r="H92" s="10"/>
      <c r="I92" s="13"/>
      <c r="J92" s="10"/>
      <c r="K92" s="9"/>
      <c r="L92" s="9"/>
    </row>
    <row r="93" spans="1:12" ht="21">
      <c r="A93" s="47"/>
      <c r="B93" s="148" t="s">
        <v>207</v>
      </c>
      <c r="C93" s="10"/>
      <c r="D93" s="13"/>
      <c r="E93" s="133"/>
      <c r="F93" s="133"/>
      <c r="G93" s="133"/>
      <c r="H93" s="10"/>
      <c r="I93" s="13"/>
      <c r="J93" s="10"/>
      <c r="K93" s="9"/>
      <c r="L93" s="9"/>
    </row>
    <row r="94" spans="1:12" ht="21">
      <c r="A94" s="47" t="s">
        <v>168</v>
      </c>
      <c r="B94" s="148" t="s">
        <v>208</v>
      </c>
      <c r="C94" s="10">
        <v>240000</v>
      </c>
      <c r="D94" s="13">
        <f t="shared" si="5"/>
        <v>0.5217330057429761</v>
      </c>
      <c r="E94" s="133">
        <v>0</v>
      </c>
      <c r="F94" s="133">
        <v>0</v>
      </c>
      <c r="G94" s="133">
        <v>0</v>
      </c>
      <c r="H94" s="10">
        <f t="shared" si="8"/>
        <v>0</v>
      </c>
      <c r="I94" s="13">
        <f t="shared" si="6"/>
        <v>0</v>
      </c>
      <c r="J94" s="10">
        <f t="shared" si="7"/>
        <v>240000</v>
      </c>
      <c r="K94" s="9"/>
      <c r="L94" s="9"/>
    </row>
    <row r="95" spans="1:12" ht="21">
      <c r="A95" s="47"/>
      <c r="B95" s="148" t="s">
        <v>209</v>
      </c>
      <c r="C95" s="10"/>
      <c r="D95" s="13"/>
      <c r="E95" s="133"/>
      <c r="F95" s="133"/>
      <c r="G95" s="133"/>
      <c r="H95" s="10"/>
      <c r="I95" s="13"/>
      <c r="J95" s="10"/>
      <c r="K95" s="9"/>
      <c r="L95" s="9"/>
    </row>
    <row r="96" spans="1:12" ht="21">
      <c r="A96" s="45" t="s">
        <v>158</v>
      </c>
      <c r="B96" s="16" t="s">
        <v>56</v>
      </c>
      <c r="C96" s="17"/>
      <c r="D96" s="13"/>
      <c r="E96" s="133"/>
      <c r="F96" s="133"/>
      <c r="G96" s="133"/>
      <c r="H96" s="10"/>
      <c r="I96" s="13"/>
      <c r="J96" s="10"/>
      <c r="K96" s="9"/>
      <c r="L96" s="9"/>
    </row>
    <row r="97" spans="1:12" ht="21">
      <c r="A97" s="48" t="s">
        <v>159</v>
      </c>
      <c r="B97" s="20" t="s">
        <v>57</v>
      </c>
      <c r="C97" s="21">
        <f>SUM(C98:C118)</f>
        <v>2723177</v>
      </c>
      <c r="D97" s="13"/>
      <c r="E97" s="133"/>
      <c r="F97" s="133"/>
      <c r="G97" s="133"/>
      <c r="H97" s="10"/>
      <c r="I97" s="13"/>
      <c r="J97" s="10"/>
      <c r="K97" s="9"/>
      <c r="L97" s="9"/>
    </row>
    <row r="98" spans="1:12" ht="21">
      <c r="A98" s="47" t="s">
        <v>128</v>
      </c>
      <c r="B98" s="9" t="s">
        <v>20</v>
      </c>
      <c r="C98" s="10">
        <v>793740</v>
      </c>
      <c r="D98" s="13">
        <f t="shared" si="5"/>
        <v>1.7255014832434576</v>
      </c>
      <c r="E98" s="133">
        <v>158910</v>
      </c>
      <c r="F98" s="133">
        <v>158910</v>
      </c>
      <c r="G98" s="133">
        <v>161760</v>
      </c>
      <c r="H98" s="10">
        <f t="shared" si="8"/>
        <v>479580</v>
      </c>
      <c r="I98" s="13">
        <f t="shared" si="6"/>
        <v>60.420288759543425</v>
      </c>
      <c r="J98" s="10">
        <f t="shared" si="7"/>
        <v>314160</v>
      </c>
      <c r="K98" s="9"/>
      <c r="L98" s="9"/>
    </row>
    <row r="99" spans="1:12" ht="21">
      <c r="A99" s="47" t="s">
        <v>152</v>
      </c>
      <c r="B99" s="9" t="s">
        <v>21</v>
      </c>
      <c r="C99" s="10">
        <v>21300</v>
      </c>
      <c r="D99" s="13">
        <f t="shared" si="5"/>
        <v>0.04630380425968913</v>
      </c>
      <c r="E99" s="133">
        <v>0</v>
      </c>
      <c r="F99" s="133">
        <v>0</v>
      </c>
      <c r="G99" s="133">
        <v>0</v>
      </c>
      <c r="H99" s="10">
        <f t="shared" si="8"/>
        <v>0</v>
      </c>
      <c r="I99" s="13">
        <f t="shared" si="6"/>
        <v>0</v>
      </c>
      <c r="J99" s="10">
        <f t="shared" si="7"/>
        <v>21300</v>
      </c>
      <c r="K99" s="9"/>
      <c r="L99" s="9"/>
    </row>
    <row r="100" spans="1:12" ht="21">
      <c r="A100" s="47" t="s">
        <v>129</v>
      </c>
      <c r="B100" s="9" t="s">
        <v>22</v>
      </c>
      <c r="C100" s="10">
        <v>42000</v>
      </c>
      <c r="D100" s="13">
        <f t="shared" si="5"/>
        <v>0.0913032760050208</v>
      </c>
      <c r="E100" s="133">
        <v>10500</v>
      </c>
      <c r="F100" s="133">
        <v>10500</v>
      </c>
      <c r="G100" s="133">
        <v>10500</v>
      </c>
      <c r="H100" s="10">
        <f t="shared" si="8"/>
        <v>31500</v>
      </c>
      <c r="I100" s="13">
        <f t="shared" si="6"/>
        <v>75</v>
      </c>
      <c r="J100" s="10">
        <f t="shared" si="7"/>
        <v>10500</v>
      </c>
      <c r="K100" s="9"/>
      <c r="L100" s="9"/>
    </row>
    <row r="101" spans="1:12" ht="21">
      <c r="A101" s="47" t="s">
        <v>131</v>
      </c>
      <c r="B101" s="9" t="s">
        <v>24</v>
      </c>
      <c r="C101" s="10">
        <v>519541</v>
      </c>
      <c r="D101" s="13">
        <f t="shared" si="5"/>
        <v>1.1294236980696313</v>
      </c>
      <c r="E101" s="133">
        <v>129870</v>
      </c>
      <c r="F101" s="133">
        <v>129870</v>
      </c>
      <c r="G101" s="133">
        <v>129870</v>
      </c>
      <c r="H101" s="10">
        <f t="shared" si="8"/>
        <v>389610</v>
      </c>
      <c r="I101" s="13">
        <f t="shared" si="6"/>
        <v>74.99119415022106</v>
      </c>
      <c r="J101" s="10">
        <f t="shared" si="7"/>
        <v>129931</v>
      </c>
      <c r="K101" s="9"/>
      <c r="L101" s="9"/>
    </row>
    <row r="102" spans="1:12" ht="21">
      <c r="A102" s="47" t="s">
        <v>132</v>
      </c>
      <c r="B102" s="9" t="s">
        <v>25</v>
      </c>
      <c r="C102" s="10">
        <v>13056</v>
      </c>
      <c r="D102" s="13">
        <f t="shared" si="5"/>
        <v>0.028382275512417898</v>
      </c>
      <c r="E102" s="133">
        <v>3180</v>
      </c>
      <c r="F102" s="133">
        <v>3180</v>
      </c>
      <c r="G102" s="133">
        <v>3180</v>
      </c>
      <c r="H102" s="10">
        <f t="shared" si="8"/>
        <v>9540</v>
      </c>
      <c r="I102" s="13">
        <f t="shared" si="6"/>
        <v>73.06985294117646</v>
      </c>
      <c r="J102" s="10">
        <f t="shared" si="7"/>
        <v>3516</v>
      </c>
      <c r="K102" s="9"/>
      <c r="L102" s="9"/>
    </row>
    <row r="103" spans="1:12" ht="21">
      <c r="A103" s="47" t="s">
        <v>133</v>
      </c>
      <c r="B103" s="9" t="s">
        <v>26</v>
      </c>
      <c r="C103" s="10">
        <v>100000</v>
      </c>
      <c r="D103" s="13">
        <f t="shared" si="5"/>
        <v>0.2173887523929067</v>
      </c>
      <c r="E103" s="133">
        <v>0</v>
      </c>
      <c r="F103" s="133">
        <v>9600</v>
      </c>
      <c r="G103" s="133">
        <v>59800</v>
      </c>
      <c r="H103" s="10">
        <f t="shared" si="8"/>
        <v>69400</v>
      </c>
      <c r="I103" s="13">
        <f t="shared" si="6"/>
        <v>69.4</v>
      </c>
      <c r="J103" s="10">
        <f t="shared" si="7"/>
        <v>30600</v>
      </c>
      <c r="K103" s="9"/>
      <c r="L103" s="9"/>
    </row>
    <row r="104" spans="1:12" ht="21">
      <c r="A104" s="47" t="s">
        <v>134</v>
      </c>
      <c r="B104" s="9" t="s">
        <v>27</v>
      </c>
      <c r="C104" s="10">
        <v>15000</v>
      </c>
      <c r="D104" s="13">
        <f t="shared" si="5"/>
        <v>0.032608312858936006</v>
      </c>
      <c r="E104" s="133">
        <v>0</v>
      </c>
      <c r="F104" s="133">
        <v>0</v>
      </c>
      <c r="G104" s="133">
        <v>0</v>
      </c>
      <c r="H104" s="10">
        <f t="shared" si="8"/>
        <v>0</v>
      </c>
      <c r="I104" s="13">
        <f t="shared" si="6"/>
        <v>0</v>
      </c>
      <c r="J104" s="10">
        <f t="shared" si="7"/>
        <v>15000</v>
      </c>
      <c r="K104" s="9"/>
      <c r="L104" s="9"/>
    </row>
    <row r="105" spans="1:12" ht="21">
      <c r="A105" s="47" t="s">
        <v>135</v>
      </c>
      <c r="B105" s="9" t="s">
        <v>28</v>
      </c>
      <c r="C105" s="10">
        <v>28000</v>
      </c>
      <c r="D105" s="13">
        <f t="shared" si="5"/>
        <v>0.06086885067001387</v>
      </c>
      <c r="E105" s="133">
        <v>0</v>
      </c>
      <c r="F105" s="133">
        <v>0</v>
      </c>
      <c r="G105" s="133">
        <v>0</v>
      </c>
      <c r="H105" s="10">
        <f t="shared" si="8"/>
        <v>0</v>
      </c>
      <c r="I105" s="13">
        <f t="shared" si="6"/>
        <v>0</v>
      </c>
      <c r="J105" s="10">
        <f t="shared" si="7"/>
        <v>28000</v>
      </c>
      <c r="K105" s="9"/>
      <c r="L105" s="9"/>
    </row>
    <row r="106" spans="1:12" ht="21">
      <c r="A106" s="47" t="s">
        <v>136</v>
      </c>
      <c r="B106" s="9" t="s">
        <v>29</v>
      </c>
      <c r="C106" s="10">
        <v>5000</v>
      </c>
      <c r="D106" s="13">
        <f t="shared" si="5"/>
        <v>0.010869437619645334</v>
      </c>
      <c r="E106" s="133">
        <v>0</v>
      </c>
      <c r="F106" s="133">
        <v>0</v>
      </c>
      <c r="G106" s="133">
        <v>0</v>
      </c>
      <c r="H106" s="10">
        <f t="shared" si="8"/>
        <v>0</v>
      </c>
      <c r="I106" s="13">
        <f t="shared" si="6"/>
        <v>0</v>
      </c>
      <c r="J106" s="10">
        <f t="shared" si="7"/>
        <v>5000</v>
      </c>
      <c r="K106" s="9"/>
      <c r="L106" s="9"/>
    </row>
    <row r="107" spans="1:12" ht="21">
      <c r="A107" s="47" t="s">
        <v>137</v>
      </c>
      <c r="B107" s="9" t="s">
        <v>30</v>
      </c>
      <c r="C107" s="10">
        <v>640000</v>
      </c>
      <c r="D107" s="13">
        <f t="shared" si="5"/>
        <v>1.3912880153146028</v>
      </c>
      <c r="E107" s="133">
        <v>40100</v>
      </c>
      <c r="F107" s="133">
        <v>240400</v>
      </c>
      <c r="G107" s="133">
        <v>159830</v>
      </c>
      <c r="H107" s="10">
        <f t="shared" si="8"/>
        <v>440330</v>
      </c>
      <c r="I107" s="13">
        <f t="shared" si="6"/>
        <v>68.8015625</v>
      </c>
      <c r="J107" s="10">
        <f t="shared" si="7"/>
        <v>199670</v>
      </c>
      <c r="K107" s="9"/>
      <c r="L107" s="9"/>
    </row>
    <row r="108" spans="1:12" ht="21">
      <c r="A108" s="47" t="s">
        <v>139</v>
      </c>
      <c r="B108" s="9" t="s">
        <v>32</v>
      </c>
      <c r="C108" s="10">
        <v>50000</v>
      </c>
      <c r="D108" s="13">
        <f t="shared" si="5"/>
        <v>0.10869437619645335</v>
      </c>
      <c r="E108" s="133">
        <v>0</v>
      </c>
      <c r="F108" s="133">
        <v>8968</v>
      </c>
      <c r="G108" s="133">
        <v>0</v>
      </c>
      <c r="H108" s="10">
        <f t="shared" si="8"/>
        <v>8968</v>
      </c>
      <c r="I108" s="13">
        <f t="shared" si="6"/>
        <v>17.936</v>
      </c>
      <c r="J108" s="10">
        <f t="shared" si="7"/>
        <v>41032</v>
      </c>
      <c r="K108" s="9"/>
      <c r="L108" s="9"/>
    </row>
    <row r="109" spans="1:12" ht="21">
      <c r="A109" s="47" t="s">
        <v>140</v>
      </c>
      <c r="B109" s="9" t="s">
        <v>35</v>
      </c>
      <c r="C109" s="10">
        <v>15000</v>
      </c>
      <c r="D109" s="13">
        <f t="shared" si="5"/>
        <v>0.032608312858936006</v>
      </c>
      <c r="E109" s="133">
        <v>0</v>
      </c>
      <c r="F109" s="133">
        <v>1400</v>
      </c>
      <c r="G109" s="133">
        <v>0</v>
      </c>
      <c r="H109" s="10">
        <f t="shared" si="8"/>
        <v>1400</v>
      </c>
      <c r="I109" s="13">
        <f t="shared" si="6"/>
        <v>9.333333333333334</v>
      </c>
      <c r="J109" s="10">
        <f t="shared" si="7"/>
        <v>13600</v>
      </c>
      <c r="K109" s="9"/>
      <c r="L109" s="9"/>
    </row>
    <row r="110" spans="1:12" ht="21">
      <c r="A110" s="47" t="s">
        <v>141</v>
      </c>
      <c r="B110" s="9" t="s">
        <v>36</v>
      </c>
      <c r="C110" s="10">
        <v>17000</v>
      </c>
      <c r="D110" s="13">
        <f t="shared" si="5"/>
        <v>0.03695608790679414</v>
      </c>
      <c r="E110" s="133">
        <v>0</v>
      </c>
      <c r="F110" s="133">
        <v>0</v>
      </c>
      <c r="G110" s="133">
        <v>4045</v>
      </c>
      <c r="H110" s="10">
        <f t="shared" si="8"/>
        <v>4045</v>
      </c>
      <c r="I110" s="13">
        <f t="shared" si="6"/>
        <v>23.794117647058822</v>
      </c>
      <c r="J110" s="10">
        <f t="shared" si="7"/>
        <v>12955</v>
      </c>
      <c r="K110" s="9"/>
      <c r="L110" s="9"/>
    </row>
    <row r="111" spans="1:12" ht="21">
      <c r="A111" s="47" t="s">
        <v>144</v>
      </c>
      <c r="B111" s="9" t="s">
        <v>39</v>
      </c>
      <c r="C111" s="10">
        <v>28000</v>
      </c>
      <c r="D111" s="13">
        <f t="shared" si="5"/>
        <v>0.06086885067001387</v>
      </c>
      <c r="E111" s="133">
        <v>0</v>
      </c>
      <c r="F111" s="133">
        <v>0</v>
      </c>
      <c r="G111" s="133">
        <v>22440</v>
      </c>
      <c r="H111" s="10">
        <f t="shared" si="8"/>
        <v>22440</v>
      </c>
      <c r="I111" s="13">
        <f t="shared" si="6"/>
        <v>80.14285714285714</v>
      </c>
      <c r="J111" s="10">
        <f t="shared" si="7"/>
        <v>5560</v>
      </c>
      <c r="K111" s="9"/>
      <c r="L111" s="9"/>
    </row>
    <row r="112" spans="1:12" ht="21">
      <c r="A112" s="47" t="s">
        <v>116</v>
      </c>
      <c r="B112" s="9" t="s">
        <v>210</v>
      </c>
      <c r="C112" s="10">
        <v>11000</v>
      </c>
      <c r="D112" s="13">
        <f t="shared" si="5"/>
        <v>0.023912762763219735</v>
      </c>
      <c r="E112" s="133">
        <v>0</v>
      </c>
      <c r="F112" s="133">
        <v>11000</v>
      </c>
      <c r="G112" s="133">
        <v>0</v>
      </c>
      <c r="H112" s="10">
        <f t="shared" si="8"/>
        <v>11000</v>
      </c>
      <c r="I112" s="13">
        <f t="shared" si="6"/>
        <v>100</v>
      </c>
      <c r="J112" s="10">
        <f t="shared" si="7"/>
        <v>0</v>
      </c>
      <c r="K112" s="9"/>
      <c r="L112" s="9"/>
    </row>
    <row r="113" spans="1:12" ht="21">
      <c r="A113" s="47" t="s">
        <v>116</v>
      </c>
      <c r="B113" s="9" t="s">
        <v>211</v>
      </c>
      <c r="C113" s="10">
        <v>31600</v>
      </c>
      <c r="D113" s="13">
        <f t="shared" si="5"/>
        <v>0.06869484575615852</v>
      </c>
      <c r="E113" s="133">
        <v>0</v>
      </c>
      <c r="F113" s="133">
        <v>0</v>
      </c>
      <c r="G113" s="133">
        <v>27600</v>
      </c>
      <c r="H113" s="10">
        <f t="shared" si="8"/>
        <v>27600</v>
      </c>
      <c r="I113" s="13">
        <f t="shared" si="6"/>
        <v>87.34177215189874</v>
      </c>
      <c r="J113" s="10">
        <f t="shared" si="7"/>
        <v>4000</v>
      </c>
      <c r="K113" s="9"/>
      <c r="L113" s="9"/>
    </row>
    <row r="114" spans="1:12" ht="21">
      <c r="A114" s="47" t="s">
        <v>116</v>
      </c>
      <c r="B114" s="9" t="s">
        <v>212</v>
      </c>
      <c r="C114" s="10">
        <v>11000</v>
      </c>
      <c r="D114" s="13">
        <f t="shared" si="5"/>
        <v>0.023912762763219735</v>
      </c>
      <c r="E114" s="133">
        <v>0</v>
      </c>
      <c r="F114" s="133">
        <v>10400</v>
      </c>
      <c r="G114" s="133">
        <v>0</v>
      </c>
      <c r="H114" s="10">
        <f t="shared" si="8"/>
        <v>10400</v>
      </c>
      <c r="I114" s="13">
        <f t="shared" si="6"/>
        <v>94.54545454545455</v>
      </c>
      <c r="J114" s="10">
        <f t="shared" si="7"/>
        <v>600</v>
      </c>
      <c r="K114" s="9"/>
      <c r="L114" s="9"/>
    </row>
    <row r="115" spans="1:12" ht="21">
      <c r="A115" s="47" t="s">
        <v>163</v>
      </c>
      <c r="B115" s="9" t="s">
        <v>213</v>
      </c>
      <c r="C115" s="10">
        <v>123000</v>
      </c>
      <c r="D115" s="13">
        <f t="shared" si="5"/>
        <v>0.2673881654432752</v>
      </c>
      <c r="E115" s="133">
        <v>41000</v>
      </c>
      <c r="F115" s="133">
        <v>0</v>
      </c>
      <c r="G115" s="133">
        <v>65500</v>
      </c>
      <c r="H115" s="10">
        <f t="shared" si="8"/>
        <v>106500</v>
      </c>
      <c r="I115" s="13">
        <f t="shared" si="6"/>
        <v>86.58536585365853</v>
      </c>
      <c r="J115" s="10">
        <f t="shared" si="7"/>
        <v>16500</v>
      </c>
      <c r="K115" s="9"/>
      <c r="L115" s="9"/>
    </row>
    <row r="116" spans="1:12" ht="21">
      <c r="A116" s="47" t="s">
        <v>163</v>
      </c>
      <c r="B116" s="9" t="s">
        <v>214</v>
      </c>
      <c r="C116" s="10">
        <v>40500</v>
      </c>
      <c r="D116" s="13">
        <f t="shared" si="5"/>
        <v>0.08804244471912721</v>
      </c>
      <c r="E116" s="133">
        <v>11000</v>
      </c>
      <c r="F116" s="133">
        <v>0</v>
      </c>
      <c r="G116" s="133">
        <v>11000</v>
      </c>
      <c r="H116" s="10">
        <f t="shared" si="8"/>
        <v>22000</v>
      </c>
      <c r="I116" s="13">
        <f t="shared" si="6"/>
        <v>54.32098765432099</v>
      </c>
      <c r="J116" s="10">
        <f t="shared" si="7"/>
        <v>18500</v>
      </c>
      <c r="K116" s="9"/>
      <c r="L116" s="9"/>
    </row>
    <row r="117" spans="1:12" ht="21">
      <c r="A117" s="47" t="s">
        <v>118</v>
      </c>
      <c r="B117" s="9" t="s">
        <v>286</v>
      </c>
      <c r="C117" s="10">
        <v>7100</v>
      </c>
      <c r="D117" s="13">
        <f t="shared" si="5"/>
        <v>0.015434601419896376</v>
      </c>
      <c r="E117" s="133">
        <v>0</v>
      </c>
      <c r="F117" s="133">
        <v>0</v>
      </c>
      <c r="G117" s="133">
        <v>6300</v>
      </c>
      <c r="H117" s="10">
        <f t="shared" si="8"/>
        <v>6300</v>
      </c>
      <c r="I117" s="13">
        <f t="shared" si="6"/>
        <v>88.73239436619718</v>
      </c>
      <c r="J117" s="10">
        <f t="shared" si="7"/>
        <v>800</v>
      </c>
      <c r="K117" s="9"/>
      <c r="L117" s="9"/>
    </row>
    <row r="118" spans="1:12" ht="21">
      <c r="A118" s="47" t="s">
        <v>119</v>
      </c>
      <c r="B118" s="9" t="s">
        <v>58</v>
      </c>
      <c r="C118" s="10">
        <v>211340</v>
      </c>
      <c r="D118" s="13">
        <f t="shared" si="5"/>
        <v>0.459429389307169</v>
      </c>
      <c r="E118" s="133">
        <v>0</v>
      </c>
      <c r="F118" s="133">
        <v>0</v>
      </c>
      <c r="G118" s="133">
        <v>0</v>
      </c>
      <c r="H118" s="10">
        <f t="shared" si="8"/>
        <v>0</v>
      </c>
      <c r="I118" s="13">
        <f t="shared" si="6"/>
        <v>0</v>
      </c>
      <c r="J118" s="10">
        <f t="shared" si="7"/>
        <v>211340</v>
      </c>
      <c r="K118" s="9"/>
      <c r="L118" s="9"/>
    </row>
    <row r="119" spans="1:12" ht="21">
      <c r="A119" s="48" t="s">
        <v>161</v>
      </c>
      <c r="B119" s="20" t="s">
        <v>59</v>
      </c>
      <c r="C119" s="21">
        <f>SUM(C120:C131)</f>
        <v>689300</v>
      </c>
      <c r="D119" s="13"/>
      <c r="E119" s="133"/>
      <c r="F119" s="133"/>
      <c r="G119" s="133"/>
      <c r="H119" s="10"/>
      <c r="I119" s="13"/>
      <c r="J119" s="10"/>
      <c r="K119" s="9"/>
      <c r="L119" s="9"/>
    </row>
    <row r="120" spans="1:12" ht="21">
      <c r="A120" s="47" t="s">
        <v>160</v>
      </c>
      <c r="B120" s="9" t="s">
        <v>60</v>
      </c>
      <c r="C120" s="10">
        <v>150000</v>
      </c>
      <c r="D120" s="13">
        <f t="shared" si="5"/>
        <v>0.32608312858936006</v>
      </c>
      <c r="E120" s="133">
        <v>0</v>
      </c>
      <c r="F120" s="133">
        <v>0</v>
      </c>
      <c r="G120" s="133">
        <v>67150</v>
      </c>
      <c r="H120" s="10">
        <f t="shared" si="8"/>
        <v>67150</v>
      </c>
      <c r="I120" s="13">
        <f t="shared" si="6"/>
        <v>44.766666666666666</v>
      </c>
      <c r="J120" s="10">
        <f t="shared" si="7"/>
        <v>82850</v>
      </c>
      <c r="K120" s="9"/>
      <c r="L120" s="9"/>
    </row>
    <row r="121" spans="1:12" ht="21">
      <c r="A121" s="47" t="s">
        <v>162</v>
      </c>
      <c r="B121" s="9" t="s">
        <v>55</v>
      </c>
      <c r="C121" s="10">
        <v>30000</v>
      </c>
      <c r="D121" s="13">
        <f t="shared" si="5"/>
        <v>0.06521662571787201</v>
      </c>
      <c r="E121" s="133">
        <v>0</v>
      </c>
      <c r="F121" s="133">
        <v>0</v>
      </c>
      <c r="G121" s="133">
        <v>0</v>
      </c>
      <c r="H121" s="10">
        <f t="shared" si="8"/>
        <v>0</v>
      </c>
      <c r="I121" s="13">
        <f t="shared" si="6"/>
        <v>0</v>
      </c>
      <c r="J121" s="10">
        <f t="shared" si="7"/>
        <v>30000</v>
      </c>
      <c r="K121" s="9"/>
      <c r="L121" s="9"/>
    </row>
    <row r="122" spans="1:12" ht="21">
      <c r="A122" s="47" t="s">
        <v>163</v>
      </c>
      <c r="B122" s="9" t="s">
        <v>217</v>
      </c>
      <c r="C122" s="10">
        <v>96000</v>
      </c>
      <c r="D122" s="13">
        <f t="shared" si="5"/>
        <v>0.20869320229719043</v>
      </c>
      <c r="E122" s="133">
        <v>0</v>
      </c>
      <c r="F122" s="133">
        <v>0</v>
      </c>
      <c r="G122" s="133">
        <v>0</v>
      </c>
      <c r="H122" s="10">
        <f t="shared" si="8"/>
        <v>0</v>
      </c>
      <c r="I122" s="13">
        <f t="shared" si="6"/>
        <v>0</v>
      </c>
      <c r="J122" s="10">
        <f t="shared" si="7"/>
        <v>96000</v>
      </c>
      <c r="K122" s="9"/>
      <c r="L122" s="9"/>
    </row>
    <row r="123" spans="1:12" ht="21">
      <c r="A123" s="47" t="s">
        <v>164</v>
      </c>
      <c r="B123" s="9" t="s">
        <v>215</v>
      </c>
      <c r="C123" s="10">
        <v>272.07</v>
      </c>
      <c r="D123" s="13">
        <f t="shared" si="5"/>
        <v>0.0005914495786353812</v>
      </c>
      <c r="E123" s="133">
        <v>0</v>
      </c>
      <c r="F123" s="133"/>
      <c r="G123" s="133">
        <v>0</v>
      </c>
      <c r="H123" s="10">
        <f t="shared" si="8"/>
        <v>0</v>
      </c>
      <c r="I123" s="13">
        <f t="shared" si="6"/>
        <v>0</v>
      </c>
      <c r="J123" s="10">
        <f t="shared" si="7"/>
        <v>272.07</v>
      </c>
      <c r="K123" s="9"/>
      <c r="L123" s="9"/>
    </row>
    <row r="124" spans="1:12" ht="21">
      <c r="A124" s="47"/>
      <c r="B124" s="9" t="s">
        <v>216</v>
      </c>
      <c r="C124" s="10"/>
      <c r="D124" s="13"/>
      <c r="E124" s="133"/>
      <c r="F124" s="133"/>
      <c r="G124" s="133"/>
      <c r="H124" s="10"/>
      <c r="I124" s="13"/>
      <c r="J124" s="10"/>
      <c r="K124" s="9"/>
      <c r="L124" s="9"/>
    </row>
    <row r="125" spans="1:12" ht="21">
      <c r="A125" s="47" t="s">
        <v>165</v>
      </c>
      <c r="B125" s="9" t="s">
        <v>219</v>
      </c>
      <c r="C125" s="10">
        <v>24549.73</v>
      </c>
      <c r="D125" s="13">
        <f t="shared" si="5"/>
        <v>0.05336835176282713</v>
      </c>
      <c r="E125" s="133">
        <v>0</v>
      </c>
      <c r="F125" s="133">
        <v>0</v>
      </c>
      <c r="G125" s="133">
        <v>0</v>
      </c>
      <c r="H125" s="10">
        <f t="shared" si="8"/>
        <v>0</v>
      </c>
      <c r="I125" s="13">
        <f>H125*100/C125</f>
        <v>0</v>
      </c>
      <c r="J125" s="10">
        <f t="shared" si="7"/>
        <v>24549.73</v>
      </c>
      <c r="K125" s="9"/>
      <c r="L125" s="9"/>
    </row>
    <row r="126" spans="1:12" ht="21">
      <c r="A126" s="47"/>
      <c r="B126" s="9" t="s">
        <v>220</v>
      </c>
      <c r="C126" s="10"/>
      <c r="D126" s="13"/>
      <c r="E126" s="133"/>
      <c r="F126" s="133"/>
      <c r="G126" s="133"/>
      <c r="H126" s="10"/>
      <c r="I126" s="13"/>
      <c r="J126" s="10"/>
      <c r="K126" s="9"/>
      <c r="L126" s="9"/>
    </row>
    <row r="127" spans="1:12" ht="21">
      <c r="A127" s="47" t="s">
        <v>287</v>
      </c>
      <c r="B127" s="9" t="s">
        <v>288</v>
      </c>
      <c r="C127" s="10">
        <v>156044.38</v>
      </c>
      <c r="D127" s="13">
        <f t="shared" si="5"/>
        <v>0.3392229308612464</v>
      </c>
      <c r="E127" s="133">
        <v>0</v>
      </c>
      <c r="F127" s="133">
        <v>0</v>
      </c>
      <c r="G127" s="133">
        <v>152745.01</v>
      </c>
      <c r="H127" s="10">
        <f t="shared" si="8"/>
        <v>152745.01</v>
      </c>
      <c r="I127" s="13">
        <f>H127*100/C127</f>
        <v>97.88562074455997</v>
      </c>
      <c r="J127" s="10">
        <f t="shared" si="7"/>
        <v>3299.3699999999953</v>
      </c>
      <c r="K127" s="9"/>
      <c r="L127" s="9"/>
    </row>
    <row r="128" spans="1:12" ht="21">
      <c r="A128" s="47"/>
      <c r="B128" s="9" t="s">
        <v>289</v>
      </c>
      <c r="C128" s="10"/>
      <c r="D128" s="13"/>
      <c r="E128" s="133"/>
      <c r="F128" s="133"/>
      <c r="G128" s="133"/>
      <c r="H128" s="10"/>
      <c r="I128" s="13"/>
      <c r="J128" s="10"/>
      <c r="K128" s="9"/>
      <c r="L128" s="9"/>
    </row>
    <row r="129" spans="1:12" ht="21">
      <c r="A129" s="47" t="s">
        <v>287</v>
      </c>
      <c r="B129" s="9" t="s">
        <v>288</v>
      </c>
      <c r="C129" s="10">
        <v>43027.93</v>
      </c>
      <c r="D129" s="13">
        <f t="shared" si="5"/>
        <v>0.09353788020749322</v>
      </c>
      <c r="E129" s="133">
        <v>0</v>
      </c>
      <c r="F129" s="133">
        <v>0</v>
      </c>
      <c r="G129" s="133">
        <v>51915.51</v>
      </c>
      <c r="H129" s="10">
        <f t="shared" si="8"/>
        <v>51915.51</v>
      </c>
      <c r="I129" s="13">
        <f>H129*100/C129</f>
        <v>120.65537431152278</v>
      </c>
      <c r="J129" s="10">
        <f t="shared" si="7"/>
        <v>-8887.580000000002</v>
      </c>
      <c r="K129" s="9"/>
      <c r="L129" s="9"/>
    </row>
    <row r="130" spans="1:12" ht="21">
      <c r="A130" s="47"/>
      <c r="B130" s="9" t="s">
        <v>290</v>
      </c>
      <c r="C130" s="10"/>
      <c r="D130" s="13"/>
      <c r="E130" s="133"/>
      <c r="F130" s="133"/>
      <c r="G130" s="133"/>
      <c r="H130" s="10"/>
      <c r="I130" s="13"/>
      <c r="J130" s="10"/>
      <c r="K130" s="9"/>
      <c r="L130" s="9"/>
    </row>
    <row r="131" spans="1:12" ht="21">
      <c r="A131" s="47" t="s">
        <v>287</v>
      </c>
      <c r="B131" s="9" t="s">
        <v>291</v>
      </c>
      <c r="C131" s="10">
        <v>189405.89</v>
      </c>
      <c r="D131" s="13">
        <f t="shared" si="5"/>
        <v>0.4117471012296812</v>
      </c>
      <c r="E131" s="133">
        <v>0</v>
      </c>
      <c r="F131" s="133">
        <v>0</v>
      </c>
      <c r="G131" s="133">
        <v>189170.9</v>
      </c>
      <c r="H131" s="10">
        <f t="shared" si="8"/>
        <v>189170.9</v>
      </c>
      <c r="I131" s="13">
        <f>H131*100/C131</f>
        <v>99.8759331085216</v>
      </c>
      <c r="J131" s="10">
        <f t="shared" si="7"/>
        <v>234.9900000000198</v>
      </c>
      <c r="K131" s="9"/>
      <c r="L131" s="9"/>
    </row>
    <row r="132" spans="1:12" ht="21">
      <c r="A132" s="47"/>
      <c r="B132" s="9" t="s">
        <v>292</v>
      </c>
      <c r="C132" s="10"/>
      <c r="D132" s="13"/>
      <c r="E132" s="133"/>
      <c r="F132" s="133"/>
      <c r="G132" s="133"/>
      <c r="H132" s="10"/>
      <c r="I132" s="13"/>
      <c r="J132" s="10"/>
      <c r="K132" s="9"/>
      <c r="L132" s="9"/>
    </row>
    <row r="133" spans="1:12" ht="21">
      <c r="A133" s="166" t="s">
        <v>113</v>
      </c>
      <c r="B133" s="167" t="s">
        <v>114</v>
      </c>
      <c r="C133" s="168">
        <f>SUM(C134:C135)</f>
        <v>130000</v>
      </c>
      <c r="D133" s="13"/>
      <c r="E133" s="133"/>
      <c r="F133" s="133"/>
      <c r="G133" s="133"/>
      <c r="H133" s="10"/>
      <c r="I133" s="13"/>
      <c r="J133" s="10"/>
      <c r="K133" s="9"/>
      <c r="L133" s="9"/>
    </row>
    <row r="134" spans="1:12" ht="21">
      <c r="A134" s="47" t="s">
        <v>222</v>
      </c>
      <c r="B134" s="9" t="s">
        <v>221</v>
      </c>
      <c r="C134" s="10">
        <v>50000</v>
      </c>
      <c r="D134" s="13">
        <f t="shared" si="5"/>
        <v>0.10869437619645335</v>
      </c>
      <c r="E134" s="133">
        <v>0</v>
      </c>
      <c r="F134" s="133">
        <v>0</v>
      </c>
      <c r="G134" s="133">
        <v>0</v>
      </c>
      <c r="H134" s="10">
        <f t="shared" si="8"/>
        <v>0</v>
      </c>
      <c r="I134" s="13">
        <f>H134*100/C134</f>
        <v>0</v>
      </c>
      <c r="J134" s="10">
        <f t="shared" si="7"/>
        <v>50000</v>
      </c>
      <c r="K134" s="9"/>
      <c r="L134" s="9"/>
    </row>
    <row r="135" spans="1:12" ht="21">
      <c r="A135" s="47" t="s">
        <v>142</v>
      </c>
      <c r="B135" s="9" t="s">
        <v>37</v>
      </c>
      <c r="C135" s="10">
        <v>80000</v>
      </c>
      <c r="D135" s="13">
        <f t="shared" si="5"/>
        <v>0.17391100191432535</v>
      </c>
      <c r="E135" s="133">
        <v>0</v>
      </c>
      <c r="F135" s="133">
        <v>0</v>
      </c>
      <c r="G135" s="133">
        <v>0</v>
      </c>
      <c r="H135" s="10">
        <f t="shared" si="8"/>
        <v>0</v>
      </c>
      <c r="I135" s="13">
        <f>H135*100/C135</f>
        <v>0</v>
      </c>
      <c r="J135" s="10">
        <f t="shared" si="7"/>
        <v>80000</v>
      </c>
      <c r="K135" s="9"/>
      <c r="L135" s="9"/>
    </row>
    <row r="136" spans="1:12" ht="20.25" customHeight="1">
      <c r="A136" s="45" t="s">
        <v>166</v>
      </c>
      <c r="B136" s="16" t="s">
        <v>61</v>
      </c>
      <c r="C136" s="10"/>
      <c r="D136" s="13"/>
      <c r="E136" s="133"/>
      <c r="F136" s="133"/>
      <c r="G136" s="133"/>
      <c r="H136" s="10"/>
      <c r="I136" s="13"/>
      <c r="J136" s="10"/>
      <c r="K136" s="9"/>
      <c r="L136" s="9"/>
    </row>
    <row r="137" spans="1:12" ht="20.25" customHeight="1">
      <c r="A137" s="48" t="s">
        <v>167</v>
      </c>
      <c r="B137" s="20" t="s">
        <v>62</v>
      </c>
      <c r="C137" s="21">
        <f>SUM(C138:C139)</f>
        <v>91500</v>
      </c>
      <c r="D137" s="13"/>
      <c r="E137" s="133"/>
      <c r="F137" s="133"/>
      <c r="G137" s="133"/>
      <c r="H137" s="10"/>
      <c r="I137" s="13"/>
      <c r="J137" s="10"/>
      <c r="K137" s="9"/>
      <c r="L137" s="9"/>
    </row>
    <row r="138" spans="1:12" ht="21">
      <c r="A138" s="147" t="s">
        <v>139</v>
      </c>
      <c r="B138" s="11" t="s">
        <v>223</v>
      </c>
      <c r="C138" s="12">
        <v>78000</v>
      </c>
      <c r="D138" s="13">
        <f t="shared" si="5"/>
        <v>0.16956322686646721</v>
      </c>
      <c r="E138" s="133">
        <v>0</v>
      </c>
      <c r="F138" s="133">
        <v>0</v>
      </c>
      <c r="G138" s="133">
        <v>0</v>
      </c>
      <c r="H138" s="10">
        <f t="shared" si="8"/>
        <v>0</v>
      </c>
      <c r="I138" s="13">
        <f>H138*100/C138</f>
        <v>0</v>
      </c>
      <c r="J138" s="10">
        <f t="shared" si="7"/>
        <v>78000</v>
      </c>
      <c r="K138" s="9"/>
      <c r="L138" s="9"/>
    </row>
    <row r="139" spans="1:12" ht="21">
      <c r="A139" s="47" t="s">
        <v>168</v>
      </c>
      <c r="B139" s="9" t="s">
        <v>44</v>
      </c>
      <c r="C139" s="10">
        <v>13500</v>
      </c>
      <c r="D139" s="13">
        <f t="shared" si="5"/>
        <v>0.029347481573042403</v>
      </c>
      <c r="E139" s="133">
        <v>0</v>
      </c>
      <c r="F139" s="133">
        <v>0</v>
      </c>
      <c r="G139" s="133">
        <v>0</v>
      </c>
      <c r="H139" s="10">
        <f t="shared" si="8"/>
        <v>0</v>
      </c>
      <c r="I139" s="13">
        <f>H139*100/C139</f>
        <v>0</v>
      </c>
      <c r="J139" s="10">
        <f t="shared" si="7"/>
        <v>13500</v>
      </c>
      <c r="K139" s="9"/>
      <c r="L139" s="9"/>
    </row>
    <row r="140" spans="1:12" ht="21">
      <c r="A140" s="45" t="s">
        <v>169</v>
      </c>
      <c r="B140" s="16" t="s">
        <v>63</v>
      </c>
      <c r="C140" s="17"/>
      <c r="D140" s="13"/>
      <c r="E140" s="133"/>
      <c r="F140" s="133"/>
      <c r="G140" s="133"/>
      <c r="H140" s="10"/>
      <c r="I140" s="13"/>
      <c r="J140" s="10"/>
      <c r="K140" s="9"/>
      <c r="L140" s="9"/>
    </row>
    <row r="141" spans="1:12" ht="21">
      <c r="A141" s="48" t="s">
        <v>170</v>
      </c>
      <c r="B141" s="20" t="s">
        <v>64</v>
      </c>
      <c r="C141" s="21">
        <f>SUM(C142:C144)</f>
        <v>440000</v>
      </c>
      <c r="D141" s="13"/>
      <c r="E141" s="133"/>
      <c r="F141" s="133"/>
      <c r="G141" s="133"/>
      <c r="H141" s="10"/>
      <c r="I141" s="13"/>
      <c r="J141" s="10"/>
      <c r="K141" s="9"/>
      <c r="L141" s="9"/>
    </row>
    <row r="142" spans="1:12" ht="21">
      <c r="A142" s="47" t="s">
        <v>139</v>
      </c>
      <c r="B142" s="9" t="s">
        <v>101</v>
      </c>
      <c r="C142" s="10">
        <v>160000</v>
      </c>
      <c r="D142" s="13">
        <f t="shared" si="5"/>
        <v>0.3478220038286507</v>
      </c>
      <c r="E142" s="133">
        <v>0</v>
      </c>
      <c r="F142" s="133">
        <v>0</v>
      </c>
      <c r="G142" s="133">
        <v>0</v>
      </c>
      <c r="H142" s="10">
        <f t="shared" si="8"/>
        <v>0</v>
      </c>
      <c r="I142" s="13">
        <f>H142*100/C142</f>
        <v>0</v>
      </c>
      <c r="J142" s="10">
        <f>C142-H142</f>
        <v>160000</v>
      </c>
      <c r="K142" s="9"/>
      <c r="L142" s="9"/>
    </row>
    <row r="143" spans="1:12" ht="21">
      <c r="A143" s="47" t="s">
        <v>139</v>
      </c>
      <c r="B143" s="9" t="s">
        <v>65</v>
      </c>
      <c r="C143" s="10">
        <v>180000</v>
      </c>
      <c r="D143" s="13">
        <f t="shared" si="5"/>
        <v>0.3912997543072321</v>
      </c>
      <c r="E143" s="133">
        <v>0</v>
      </c>
      <c r="F143" s="133">
        <v>0</v>
      </c>
      <c r="G143" s="133">
        <v>0</v>
      </c>
      <c r="H143" s="10">
        <f t="shared" si="8"/>
        <v>0</v>
      </c>
      <c r="I143" s="13">
        <f>H143*100/C143</f>
        <v>0</v>
      </c>
      <c r="J143" s="10">
        <f>C143-H143</f>
        <v>180000</v>
      </c>
      <c r="K143" s="9"/>
      <c r="L143" s="9"/>
    </row>
    <row r="144" spans="1:12" ht="21">
      <c r="A144" s="47" t="s">
        <v>139</v>
      </c>
      <c r="B144" s="9" t="s">
        <v>224</v>
      </c>
      <c r="C144" s="10">
        <v>100000</v>
      </c>
      <c r="D144" s="13">
        <f t="shared" si="5"/>
        <v>0.2173887523929067</v>
      </c>
      <c r="E144" s="133">
        <v>0</v>
      </c>
      <c r="F144" s="133">
        <v>0</v>
      </c>
      <c r="G144" s="133">
        <v>0</v>
      </c>
      <c r="H144" s="10">
        <f t="shared" si="8"/>
        <v>0</v>
      </c>
      <c r="I144" s="13">
        <f>H144*100/C144</f>
        <v>0</v>
      </c>
      <c r="J144" s="10">
        <f>C144-H144</f>
        <v>100000</v>
      </c>
      <c r="K144" s="9"/>
      <c r="L144" s="9"/>
    </row>
    <row r="145" spans="1:12" ht="21">
      <c r="A145" s="48" t="s">
        <v>171</v>
      </c>
      <c r="B145" s="20" t="s">
        <v>66</v>
      </c>
      <c r="C145" s="21">
        <f>SUM(C146:C150)</f>
        <v>597500</v>
      </c>
      <c r="D145" s="13"/>
      <c r="E145" s="133"/>
      <c r="F145" s="133"/>
      <c r="G145" s="133"/>
      <c r="H145" s="10"/>
      <c r="I145" s="13"/>
      <c r="J145" s="10"/>
      <c r="K145" s="9"/>
      <c r="L145" s="9"/>
    </row>
    <row r="146" spans="1:12" ht="21">
      <c r="A146" s="47" t="s">
        <v>139</v>
      </c>
      <c r="B146" s="9" t="s">
        <v>67</v>
      </c>
      <c r="C146" s="10">
        <v>350000</v>
      </c>
      <c r="D146" s="13">
        <f t="shared" si="5"/>
        <v>0.7608606333751734</v>
      </c>
      <c r="E146" s="133">
        <v>348960</v>
      </c>
      <c r="F146" s="133">
        <v>0</v>
      </c>
      <c r="G146" s="133">
        <v>0</v>
      </c>
      <c r="H146" s="10">
        <f t="shared" si="8"/>
        <v>348960</v>
      </c>
      <c r="I146" s="13">
        <f>H146*100/C146</f>
        <v>99.70285714285714</v>
      </c>
      <c r="J146" s="10">
        <f>C146-H146</f>
        <v>1040</v>
      </c>
      <c r="K146" s="9"/>
      <c r="L146" s="9"/>
    </row>
    <row r="147" spans="1:12" ht="21">
      <c r="A147" s="47" t="s">
        <v>139</v>
      </c>
      <c r="B147" s="9" t="s">
        <v>68</v>
      </c>
      <c r="C147" s="10">
        <v>120000</v>
      </c>
      <c r="D147" s="13">
        <f t="shared" si="5"/>
        <v>0.26086650287148805</v>
      </c>
      <c r="E147" s="133">
        <v>0</v>
      </c>
      <c r="F147" s="133">
        <v>0</v>
      </c>
      <c r="G147" s="133">
        <v>120000</v>
      </c>
      <c r="H147" s="10">
        <f aca="true" t="shared" si="9" ref="H147:H182">SUM(E147:G147)</f>
        <v>120000</v>
      </c>
      <c r="I147" s="13">
        <f>H147*100/C147</f>
        <v>100</v>
      </c>
      <c r="J147" s="10">
        <f>C147-H147</f>
        <v>0</v>
      </c>
      <c r="K147" s="9"/>
      <c r="L147" s="9"/>
    </row>
    <row r="148" spans="1:12" ht="21">
      <c r="A148" s="47" t="s">
        <v>139</v>
      </c>
      <c r="B148" s="9" t="s">
        <v>115</v>
      </c>
      <c r="C148" s="10">
        <v>15000</v>
      </c>
      <c r="D148" s="13">
        <f t="shared" si="5"/>
        <v>0.032608312858936006</v>
      </c>
      <c r="E148" s="133">
        <v>0</v>
      </c>
      <c r="F148" s="133">
        <v>0</v>
      </c>
      <c r="G148" s="133">
        <v>0</v>
      </c>
      <c r="H148" s="10">
        <f t="shared" si="9"/>
        <v>0</v>
      </c>
      <c r="I148" s="13">
        <f>H148*100/C148</f>
        <v>0</v>
      </c>
      <c r="J148" s="10">
        <f>C148-H148</f>
        <v>15000</v>
      </c>
      <c r="K148" s="9"/>
      <c r="L148" s="9"/>
    </row>
    <row r="149" spans="1:12" ht="21">
      <c r="A149" s="47" t="s">
        <v>150</v>
      </c>
      <c r="B149" s="9" t="s">
        <v>54</v>
      </c>
      <c r="C149" s="10">
        <v>12500</v>
      </c>
      <c r="D149" s="13">
        <f t="shared" si="5"/>
        <v>0.027173594049113337</v>
      </c>
      <c r="E149" s="133">
        <v>0</v>
      </c>
      <c r="F149" s="133">
        <v>2500</v>
      </c>
      <c r="G149" s="133">
        <v>0</v>
      </c>
      <c r="H149" s="10">
        <f t="shared" si="9"/>
        <v>2500</v>
      </c>
      <c r="I149" s="13">
        <f>H149*100/C149</f>
        <v>20</v>
      </c>
      <c r="J149" s="10">
        <f>C149-H149</f>
        <v>10000</v>
      </c>
      <c r="K149" s="9"/>
      <c r="L149" s="9"/>
    </row>
    <row r="150" spans="1:12" ht="21">
      <c r="A150" s="47" t="s">
        <v>168</v>
      </c>
      <c r="B150" s="9" t="s">
        <v>44</v>
      </c>
      <c r="C150" s="10">
        <v>100000</v>
      </c>
      <c r="D150" s="13">
        <f t="shared" si="5"/>
        <v>0.2173887523929067</v>
      </c>
      <c r="E150" s="133">
        <v>0</v>
      </c>
      <c r="F150" s="133">
        <v>0</v>
      </c>
      <c r="G150" s="133">
        <v>0</v>
      </c>
      <c r="H150" s="10">
        <f t="shared" si="9"/>
        <v>0</v>
      </c>
      <c r="I150" s="13">
        <f>H150*100/C150</f>
        <v>0</v>
      </c>
      <c r="J150" s="10">
        <f>C150-H150</f>
        <v>100000</v>
      </c>
      <c r="K150" s="9"/>
      <c r="L150" s="9"/>
    </row>
    <row r="151" spans="1:12" ht="21">
      <c r="A151" s="45" t="s">
        <v>244</v>
      </c>
      <c r="B151" s="16" t="s">
        <v>243</v>
      </c>
      <c r="C151" s="10"/>
      <c r="D151" s="13"/>
      <c r="E151" s="133"/>
      <c r="F151" s="133"/>
      <c r="G151" s="133">
        <v>0</v>
      </c>
      <c r="H151" s="10">
        <f t="shared" si="9"/>
        <v>0</v>
      </c>
      <c r="I151" s="13"/>
      <c r="J151" s="10"/>
      <c r="K151" s="9"/>
      <c r="L151" s="9"/>
    </row>
    <row r="152" spans="1:12" ht="21">
      <c r="A152" s="48" t="s">
        <v>245</v>
      </c>
      <c r="B152" s="20" t="s">
        <v>225</v>
      </c>
      <c r="C152" s="21">
        <f>SUM(C153:C168)</f>
        <v>4749282</v>
      </c>
      <c r="D152" s="13"/>
      <c r="E152" s="133"/>
      <c r="F152" s="133"/>
      <c r="G152" s="133"/>
      <c r="H152" s="10"/>
      <c r="I152" s="13"/>
      <c r="J152" s="10"/>
      <c r="K152" s="9"/>
      <c r="L152" s="9"/>
    </row>
    <row r="153" spans="1:12" ht="21">
      <c r="A153" s="47" t="s">
        <v>246</v>
      </c>
      <c r="B153" s="9" t="s">
        <v>226</v>
      </c>
      <c r="C153" s="10">
        <v>600000</v>
      </c>
      <c r="D153" s="13">
        <f aca="true" t="shared" si="10" ref="D153:D182">C153*100/46000540</f>
        <v>1.3043325143574402</v>
      </c>
      <c r="E153" s="133">
        <v>52930</v>
      </c>
      <c r="F153" s="133">
        <v>22171</v>
      </c>
      <c r="G153" s="133">
        <v>0</v>
      </c>
      <c r="H153" s="10">
        <f t="shared" si="9"/>
        <v>75101</v>
      </c>
      <c r="I153" s="13">
        <f aca="true" t="shared" si="11" ref="I153:I167">H153*100/C153</f>
        <v>12.516833333333333</v>
      </c>
      <c r="J153" s="10">
        <f aca="true" t="shared" si="12" ref="J153:J167">C153-H153</f>
        <v>524899</v>
      </c>
      <c r="K153" s="9"/>
      <c r="L153" s="9"/>
    </row>
    <row r="154" spans="1:12" ht="21">
      <c r="A154" s="47" t="s">
        <v>164</v>
      </c>
      <c r="B154" s="9" t="s">
        <v>227</v>
      </c>
      <c r="C154" s="10">
        <v>486000</v>
      </c>
      <c r="D154" s="13">
        <f t="shared" si="10"/>
        <v>1.0565093366295266</v>
      </c>
      <c r="E154" s="133">
        <v>0</v>
      </c>
      <c r="F154" s="133">
        <v>0</v>
      </c>
      <c r="G154" s="133">
        <v>0</v>
      </c>
      <c r="H154" s="10">
        <f t="shared" si="9"/>
        <v>0</v>
      </c>
      <c r="I154" s="13">
        <f t="shared" si="11"/>
        <v>0</v>
      </c>
      <c r="J154" s="10">
        <f t="shared" si="12"/>
        <v>486000</v>
      </c>
      <c r="K154" s="9"/>
      <c r="L154" s="9"/>
    </row>
    <row r="155" spans="1:12" ht="21">
      <c r="A155" s="47" t="s">
        <v>164</v>
      </c>
      <c r="B155" s="9" t="s">
        <v>236</v>
      </c>
      <c r="C155" s="10">
        <v>331150</v>
      </c>
      <c r="D155" s="13">
        <f t="shared" si="10"/>
        <v>0.7198828535491105</v>
      </c>
      <c r="E155" s="133">
        <v>0</v>
      </c>
      <c r="F155" s="133">
        <v>0</v>
      </c>
      <c r="G155" s="133">
        <v>0</v>
      </c>
      <c r="H155" s="10">
        <f t="shared" si="9"/>
        <v>0</v>
      </c>
      <c r="I155" s="13">
        <f t="shared" si="11"/>
        <v>0</v>
      </c>
      <c r="J155" s="10">
        <f t="shared" si="12"/>
        <v>331150</v>
      </c>
      <c r="K155" s="9"/>
      <c r="L155" s="9"/>
    </row>
    <row r="156" spans="1:12" ht="21">
      <c r="A156" s="47" t="s">
        <v>164</v>
      </c>
      <c r="B156" s="9" t="s">
        <v>228</v>
      </c>
      <c r="C156" s="10">
        <v>310020</v>
      </c>
      <c r="D156" s="13">
        <f t="shared" si="10"/>
        <v>0.6739486101684893</v>
      </c>
      <c r="E156" s="133">
        <v>0</v>
      </c>
      <c r="F156" s="133">
        <v>0</v>
      </c>
      <c r="G156" s="133">
        <v>0</v>
      </c>
      <c r="H156" s="10">
        <f t="shared" si="9"/>
        <v>0</v>
      </c>
      <c r="I156" s="13">
        <f t="shared" si="11"/>
        <v>0</v>
      </c>
      <c r="J156" s="10">
        <f t="shared" si="12"/>
        <v>310020</v>
      </c>
      <c r="K156" s="9"/>
      <c r="L156" s="9"/>
    </row>
    <row r="157" spans="1:12" ht="21">
      <c r="A157" s="47"/>
      <c r="B157" s="9" t="s">
        <v>237</v>
      </c>
      <c r="C157" s="10"/>
      <c r="D157" s="13"/>
      <c r="E157" s="133"/>
      <c r="F157" s="133"/>
      <c r="G157" s="133"/>
      <c r="H157" s="10"/>
      <c r="I157" s="13"/>
      <c r="J157" s="10"/>
      <c r="K157" s="9"/>
      <c r="L157" s="9"/>
    </row>
    <row r="158" spans="1:12" ht="21">
      <c r="A158" s="47" t="s">
        <v>164</v>
      </c>
      <c r="B158" s="9" t="s">
        <v>229</v>
      </c>
      <c r="C158" s="10">
        <v>133593</v>
      </c>
      <c r="D158" s="13">
        <f t="shared" si="10"/>
        <v>0.29041615598425585</v>
      </c>
      <c r="E158" s="133">
        <v>0</v>
      </c>
      <c r="F158" s="133">
        <v>0</v>
      </c>
      <c r="G158" s="133">
        <v>0</v>
      </c>
      <c r="H158" s="10">
        <f t="shared" si="9"/>
        <v>0</v>
      </c>
      <c r="I158" s="13">
        <f t="shared" si="11"/>
        <v>0</v>
      </c>
      <c r="J158" s="10">
        <f t="shared" si="12"/>
        <v>133593</v>
      </c>
      <c r="K158" s="9"/>
      <c r="L158" s="9"/>
    </row>
    <row r="159" spans="1:12" ht="21">
      <c r="A159" s="47"/>
      <c r="B159" s="9" t="s">
        <v>238</v>
      </c>
      <c r="C159" s="10"/>
      <c r="D159" s="13"/>
      <c r="E159" s="133"/>
      <c r="F159" s="133"/>
      <c r="G159" s="133"/>
      <c r="H159" s="10"/>
      <c r="I159" s="13"/>
      <c r="J159" s="10"/>
      <c r="K159" s="9"/>
      <c r="L159" s="9"/>
    </row>
    <row r="160" spans="1:12" ht="21">
      <c r="A160" s="47" t="s">
        <v>164</v>
      </c>
      <c r="B160" s="9" t="s">
        <v>230</v>
      </c>
      <c r="C160" s="10">
        <v>306937</v>
      </c>
      <c r="D160" s="13">
        <f t="shared" si="10"/>
        <v>0.667246514932216</v>
      </c>
      <c r="E160" s="133">
        <v>0</v>
      </c>
      <c r="F160" s="133">
        <v>0</v>
      </c>
      <c r="G160" s="133">
        <v>301000</v>
      </c>
      <c r="H160" s="10">
        <f t="shared" si="9"/>
        <v>301000</v>
      </c>
      <c r="I160" s="13">
        <f t="shared" si="11"/>
        <v>98.06572684296778</v>
      </c>
      <c r="J160" s="10">
        <f t="shared" si="12"/>
        <v>5937</v>
      </c>
      <c r="K160" s="9"/>
      <c r="L160" s="9"/>
    </row>
    <row r="161" spans="1:12" ht="21">
      <c r="A161" s="47"/>
      <c r="B161" s="9" t="s">
        <v>239</v>
      </c>
      <c r="C161" s="10"/>
      <c r="D161" s="13"/>
      <c r="E161" s="133"/>
      <c r="F161" s="133"/>
      <c r="G161" s="133"/>
      <c r="H161" s="10"/>
      <c r="I161" s="13"/>
      <c r="J161" s="10"/>
      <c r="K161" s="9"/>
      <c r="L161" s="9"/>
    </row>
    <row r="162" spans="1:12" ht="21">
      <c r="A162" s="47" t="s">
        <v>164</v>
      </c>
      <c r="B162" s="9" t="s">
        <v>231</v>
      </c>
      <c r="C162" s="10">
        <v>137340</v>
      </c>
      <c r="D162" s="13">
        <f t="shared" si="10"/>
        <v>0.29856171253641806</v>
      </c>
      <c r="E162" s="133">
        <v>0</v>
      </c>
      <c r="F162" s="133">
        <v>0</v>
      </c>
      <c r="G162" s="133">
        <v>0</v>
      </c>
      <c r="H162" s="10">
        <f t="shared" si="9"/>
        <v>0</v>
      </c>
      <c r="I162" s="13">
        <f t="shared" si="11"/>
        <v>0</v>
      </c>
      <c r="J162" s="10">
        <f t="shared" si="12"/>
        <v>137340</v>
      </c>
      <c r="K162" s="9"/>
      <c r="L162" s="9"/>
    </row>
    <row r="163" spans="1:12" ht="21">
      <c r="A163" s="47" t="s">
        <v>164</v>
      </c>
      <c r="B163" s="9" t="s">
        <v>233</v>
      </c>
      <c r="C163" s="10">
        <v>759922</v>
      </c>
      <c r="D163" s="13">
        <f t="shared" si="10"/>
        <v>1.6519849549592245</v>
      </c>
      <c r="E163" s="133">
        <v>0</v>
      </c>
      <c r="F163" s="133">
        <v>0</v>
      </c>
      <c r="G163" s="133">
        <v>0</v>
      </c>
      <c r="H163" s="10">
        <f t="shared" si="9"/>
        <v>0</v>
      </c>
      <c r="I163" s="13">
        <f t="shared" si="11"/>
        <v>0</v>
      </c>
      <c r="J163" s="10">
        <f t="shared" si="12"/>
        <v>759922</v>
      </c>
      <c r="K163" s="9"/>
      <c r="L163" s="9"/>
    </row>
    <row r="164" spans="1:12" ht="21">
      <c r="A164" s="47" t="s">
        <v>164</v>
      </c>
      <c r="B164" s="9" t="s">
        <v>232</v>
      </c>
      <c r="C164" s="10">
        <v>840777</v>
      </c>
      <c r="D164" s="13">
        <f t="shared" si="10"/>
        <v>1.8277546307065091</v>
      </c>
      <c r="E164" s="133">
        <v>0</v>
      </c>
      <c r="F164" s="133">
        <v>0</v>
      </c>
      <c r="G164" s="133">
        <v>0</v>
      </c>
      <c r="H164" s="10">
        <f t="shared" si="9"/>
        <v>0</v>
      </c>
      <c r="I164" s="13">
        <f t="shared" si="11"/>
        <v>0</v>
      </c>
      <c r="J164" s="10">
        <f t="shared" si="12"/>
        <v>840777</v>
      </c>
      <c r="K164" s="9"/>
      <c r="L164" s="9"/>
    </row>
    <row r="165" spans="1:12" ht="21">
      <c r="A165" s="47" t="s">
        <v>164</v>
      </c>
      <c r="B165" s="9" t="s">
        <v>234</v>
      </c>
      <c r="C165" s="10">
        <v>469543</v>
      </c>
      <c r="D165" s="13">
        <f t="shared" si="10"/>
        <v>1.0207336696482259</v>
      </c>
      <c r="E165" s="133">
        <v>0</v>
      </c>
      <c r="F165" s="133">
        <v>0</v>
      </c>
      <c r="G165" s="133">
        <v>405000</v>
      </c>
      <c r="H165" s="10">
        <f t="shared" si="9"/>
        <v>405000</v>
      </c>
      <c r="I165" s="13">
        <f t="shared" si="11"/>
        <v>86.25408109587407</v>
      </c>
      <c r="J165" s="10">
        <f t="shared" si="12"/>
        <v>64543</v>
      </c>
      <c r="K165" s="9"/>
      <c r="L165" s="9"/>
    </row>
    <row r="166" spans="1:12" ht="21">
      <c r="A166" s="47"/>
      <c r="B166" s="9" t="s">
        <v>240</v>
      </c>
      <c r="C166" s="10"/>
      <c r="D166" s="13"/>
      <c r="E166" s="133"/>
      <c r="F166" s="133"/>
      <c r="G166" s="133"/>
      <c r="H166" s="10"/>
      <c r="I166" s="13"/>
      <c r="J166" s="10"/>
      <c r="K166" s="9"/>
      <c r="L166" s="9"/>
    </row>
    <row r="167" spans="1:12" ht="21">
      <c r="A167" s="47" t="s">
        <v>164</v>
      </c>
      <c r="B167" s="9" t="s">
        <v>235</v>
      </c>
      <c r="C167" s="10">
        <v>374000</v>
      </c>
      <c r="D167" s="13">
        <f t="shared" si="10"/>
        <v>0.813033933949471</v>
      </c>
      <c r="E167" s="133">
        <v>0</v>
      </c>
      <c r="F167" s="133">
        <v>0</v>
      </c>
      <c r="G167" s="133">
        <v>0</v>
      </c>
      <c r="H167" s="10">
        <f t="shared" si="9"/>
        <v>0</v>
      </c>
      <c r="I167" s="13">
        <f t="shared" si="11"/>
        <v>0</v>
      </c>
      <c r="J167" s="10">
        <f t="shared" si="12"/>
        <v>374000</v>
      </c>
      <c r="K167" s="9"/>
      <c r="L167" s="9"/>
    </row>
    <row r="168" spans="1:12" ht="21">
      <c r="A168" s="47"/>
      <c r="B168" s="9" t="s">
        <v>241</v>
      </c>
      <c r="C168" s="10"/>
      <c r="D168" s="13"/>
      <c r="E168" s="133"/>
      <c r="F168" s="133"/>
      <c r="G168" s="133"/>
      <c r="H168" s="10"/>
      <c r="I168" s="13"/>
      <c r="J168" s="10"/>
      <c r="K168" s="9"/>
      <c r="L168" s="9"/>
    </row>
    <row r="169" spans="1:12" ht="21">
      <c r="A169" s="45" t="s">
        <v>172</v>
      </c>
      <c r="B169" s="16" t="s">
        <v>69</v>
      </c>
      <c r="C169" s="17"/>
      <c r="D169" s="13"/>
      <c r="E169" s="133"/>
      <c r="F169" s="133"/>
      <c r="G169" s="133"/>
      <c r="H169" s="10"/>
      <c r="I169" s="13"/>
      <c r="J169" s="10"/>
      <c r="K169" s="9"/>
      <c r="L169" s="9"/>
    </row>
    <row r="170" spans="1:12" ht="21">
      <c r="A170" s="48" t="s">
        <v>173</v>
      </c>
      <c r="B170" s="20" t="s">
        <v>70</v>
      </c>
      <c r="C170" s="21">
        <f>SUM(C171)</f>
        <v>600000</v>
      </c>
      <c r="D170" s="13"/>
      <c r="E170" s="133"/>
      <c r="F170" s="133"/>
      <c r="G170" s="133"/>
      <c r="H170" s="10"/>
      <c r="I170" s="13"/>
      <c r="J170" s="10"/>
      <c r="K170" s="9"/>
      <c r="L170" s="9"/>
    </row>
    <row r="171" spans="1:12" ht="21">
      <c r="A171" s="47" t="s">
        <v>143</v>
      </c>
      <c r="B171" s="9" t="s">
        <v>38</v>
      </c>
      <c r="C171" s="10">
        <v>600000</v>
      </c>
      <c r="D171" s="13">
        <f t="shared" si="10"/>
        <v>1.3043325143574402</v>
      </c>
      <c r="E171" s="133">
        <v>0</v>
      </c>
      <c r="F171" s="133">
        <v>300588</v>
      </c>
      <c r="G171" s="133">
        <v>191588</v>
      </c>
      <c r="H171" s="10">
        <f t="shared" si="9"/>
        <v>492176</v>
      </c>
      <c r="I171" s="13">
        <f>H171*100/C171</f>
        <v>82.02933333333333</v>
      </c>
      <c r="J171" s="10">
        <f>C171-H171</f>
        <v>107824</v>
      </c>
      <c r="K171" s="9"/>
      <c r="L171" s="9"/>
    </row>
    <row r="172" spans="1:12" ht="21">
      <c r="A172" s="45" t="s">
        <v>174</v>
      </c>
      <c r="B172" s="16" t="s">
        <v>71</v>
      </c>
      <c r="C172" s="17"/>
      <c r="D172" s="13"/>
      <c r="E172" s="133"/>
      <c r="F172" s="133"/>
      <c r="G172" s="133"/>
      <c r="H172" s="10"/>
      <c r="I172" s="13"/>
      <c r="J172" s="10"/>
      <c r="K172" s="9"/>
      <c r="L172" s="9"/>
    </row>
    <row r="173" spans="1:12" ht="21">
      <c r="A173" s="48" t="s">
        <v>175</v>
      </c>
      <c r="B173" s="20" t="s">
        <v>72</v>
      </c>
      <c r="C173" s="21">
        <f>SUM(C174:C180)</f>
        <v>16245033.6</v>
      </c>
      <c r="D173" s="13"/>
      <c r="E173" s="133"/>
      <c r="F173" s="133"/>
      <c r="G173" s="133"/>
      <c r="H173" s="10"/>
      <c r="I173" s="13"/>
      <c r="J173" s="10"/>
      <c r="K173" s="9"/>
      <c r="L173" s="9"/>
    </row>
    <row r="174" spans="1:12" ht="21">
      <c r="A174" s="47" t="s">
        <v>176</v>
      </c>
      <c r="B174" s="9" t="s">
        <v>73</v>
      </c>
      <c r="C174" s="10">
        <v>72552</v>
      </c>
      <c r="D174" s="13">
        <f t="shared" si="10"/>
        <v>0.15771988763610167</v>
      </c>
      <c r="E174" s="133">
        <v>18045</v>
      </c>
      <c r="F174" s="133">
        <v>18045</v>
      </c>
      <c r="G174" s="133">
        <v>12030</v>
      </c>
      <c r="H174" s="10">
        <f t="shared" si="9"/>
        <v>48120</v>
      </c>
      <c r="I174" s="13">
        <f aca="true" t="shared" si="13" ref="I174:I180">H174*100/C174</f>
        <v>66.32484287131989</v>
      </c>
      <c r="J174" s="10">
        <f aca="true" t="shared" si="14" ref="J174:J182">C174-H174</f>
        <v>24432</v>
      </c>
      <c r="K174" s="9"/>
      <c r="L174" s="9"/>
    </row>
    <row r="175" spans="1:12" ht="21">
      <c r="A175" s="47" t="s">
        <v>247</v>
      </c>
      <c r="B175" s="9" t="s">
        <v>242</v>
      </c>
      <c r="C175" s="10">
        <v>3386</v>
      </c>
      <c r="D175" s="13">
        <f t="shared" si="10"/>
        <v>0.007360783156023821</v>
      </c>
      <c r="E175" s="133">
        <v>0</v>
      </c>
      <c r="F175" s="133">
        <v>3075</v>
      </c>
      <c r="G175" s="133">
        <v>0</v>
      </c>
      <c r="H175" s="10">
        <f t="shared" si="9"/>
        <v>3075</v>
      </c>
      <c r="I175" s="13">
        <f t="shared" si="13"/>
        <v>90.81512108682811</v>
      </c>
      <c r="J175" s="10">
        <f t="shared" si="14"/>
        <v>311</v>
      </c>
      <c r="K175" s="9"/>
      <c r="L175" s="9"/>
    </row>
    <row r="176" spans="1:12" ht="21">
      <c r="A176" s="47" t="s">
        <v>177</v>
      </c>
      <c r="B176" s="9" t="s">
        <v>104</v>
      </c>
      <c r="C176" s="10">
        <v>11323200</v>
      </c>
      <c r="D176" s="13">
        <f t="shared" si="10"/>
        <v>24.61536321095361</v>
      </c>
      <c r="E176" s="133">
        <v>2823500</v>
      </c>
      <c r="F176" s="133">
        <v>2817800</v>
      </c>
      <c r="G176" s="133">
        <v>2828000</v>
      </c>
      <c r="H176" s="10">
        <f t="shared" si="9"/>
        <v>8469300</v>
      </c>
      <c r="I176" s="13">
        <f t="shared" si="13"/>
        <v>74.7959940652819</v>
      </c>
      <c r="J176" s="10">
        <f t="shared" si="14"/>
        <v>2853900</v>
      </c>
      <c r="K176" s="9"/>
      <c r="L176" s="9"/>
    </row>
    <row r="177" spans="1:12" ht="21">
      <c r="A177" s="47" t="s">
        <v>178</v>
      </c>
      <c r="B177" s="9" t="s">
        <v>98</v>
      </c>
      <c r="C177" s="10">
        <v>2976000</v>
      </c>
      <c r="D177" s="13">
        <f t="shared" si="10"/>
        <v>6.469489271212903</v>
      </c>
      <c r="E177" s="133">
        <v>703200</v>
      </c>
      <c r="F177" s="133">
        <v>704000</v>
      </c>
      <c r="G177" s="133">
        <v>702400</v>
      </c>
      <c r="H177" s="10">
        <f t="shared" si="9"/>
        <v>2109600</v>
      </c>
      <c r="I177" s="13">
        <f t="shared" si="13"/>
        <v>70.88709677419355</v>
      </c>
      <c r="J177" s="10">
        <f t="shared" si="14"/>
        <v>866400</v>
      </c>
      <c r="K177" s="9"/>
      <c r="L177" s="9"/>
    </row>
    <row r="178" spans="1:12" ht="21">
      <c r="A178" s="47" t="s">
        <v>179</v>
      </c>
      <c r="B178" s="9" t="s">
        <v>74</v>
      </c>
      <c r="C178" s="10">
        <v>144000</v>
      </c>
      <c r="D178" s="13">
        <f t="shared" si="10"/>
        <v>0.31303980344578564</v>
      </c>
      <c r="E178" s="133">
        <v>34500</v>
      </c>
      <c r="F178" s="133">
        <v>34500</v>
      </c>
      <c r="G178" s="133">
        <v>34500</v>
      </c>
      <c r="H178" s="10">
        <f t="shared" si="9"/>
        <v>103500</v>
      </c>
      <c r="I178" s="13">
        <f t="shared" si="13"/>
        <v>71.875</v>
      </c>
      <c r="J178" s="10">
        <f t="shared" si="14"/>
        <v>40500</v>
      </c>
      <c r="K178" s="9"/>
      <c r="L178" s="9"/>
    </row>
    <row r="179" spans="1:12" ht="21">
      <c r="A179" s="47" t="s">
        <v>180</v>
      </c>
      <c r="B179" s="9" t="s">
        <v>75</v>
      </c>
      <c r="C179" s="10">
        <v>1585895.6</v>
      </c>
      <c r="D179" s="13">
        <f t="shared" si="10"/>
        <v>3.447558659094002</v>
      </c>
      <c r="E179" s="133">
        <v>9334</v>
      </c>
      <c r="F179" s="133">
        <v>695732.15</v>
      </c>
      <c r="G179" s="133">
        <v>706810</v>
      </c>
      <c r="H179" s="10">
        <f t="shared" si="9"/>
        <v>1411876.15</v>
      </c>
      <c r="I179" s="13">
        <f t="shared" si="13"/>
        <v>89.0270551226701</v>
      </c>
      <c r="J179" s="10">
        <f t="shared" si="14"/>
        <v>174019.4500000002</v>
      </c>
      <c r="K179" s="9"/>
      <c r="L179" s="9"/>
    </row>
    <row r="180" spans="1:12" ht="21">
      <c r="A180" s="47" t="s">
        <v>181</v>
      </c>
      <c r="B180" s="9" t="s">
        <v>76</v>
      </c>
      <c r="C180" s="10">
        <v>140000</v>
      </c>
      <c r="D180" s="13">
        <f t="shared" si="10"/>
        <v>0.30434425335006937</v>
      </c>
      <c r="E180" s="133">
        <v>0</v>
      </c>
      <c r="F180" s="133">
        <v>0</v>
      </c>
      <c r="G180" s="133">
        <v>140000</v>
      </c>
      <c r="H180" s="10">
        <f t="shared" si="9"/>
        <v>140000</v>
      </c>
      <c r="I180" s="13">
        <f t="shared" si="13"/>
        <v>100</v>
      </c>
      <c r="J180" s="10">
        <f t="shared" si="14"/>
        <v>0</v>
      </c>
      <c r="K180" s="9"/>
      <c r="L180" s="9"/>
    </row>
    <row r="181" spans="1:12" ht="21">
      <c r="A181" s="48" t="s">
        <v>182</v>
      </c>
      <c r="B181" s="20" t="s">
        <v>77</v>
      </c>
      <c r="C181" s="21">
        <f>SUM(C182)</f>
        <v>220005.4</v>
      </c>
      <c r="D181" s="13"/>
      <c r="E181" s="133"/>
      <c r="F181" s="133"/>
      <c r="G181" s="133"/>
      <c r="H181" s="10"/>
      <c r="I181" s="13"/>
      <c r="J181" s="10"/>
      <c r="K181" s="9"/>
      <c r="L181" s="9"/>
    </row>
    <row r="182" spans="1:12" ht="21">
      <c r="A182" s="47" t="s">
        <v>183</v>
      </c>
      <c r="B182" s="9" t="s">
        <v>78</v>
      </c>
      <c r="C182" s="10">
        <v>220005.4</v>
      </c>
      <c r="D182" s="13">
        <f t="shared" si="10"/>
        <v>0.47826699425702396</v>
      </c>
      <c r="E182" s="133">
        <v>220005.4</v>
      </c>
      <c r="F182" s="133">
        <v>0</v>
      </c>
      <c r="G182" s="133">
        <v>0</v>
      </c>
      <c r="H182" s="10">
        <f t="shared" si="9"/>
        <v>220005.4</v>
      </c>
      <c r="I182" s="13">
        <f>H182*100/C182</f>
        <v>100</v>
      </c>
      <c r="J182" s="10">
        <f t="shared" si="14"/>
        <v>0</v>
      </c>
      <c r="K182" s="9"/>
      <c r="L182" s="9"/>
    </row>
    <row r="183" spans="1:12" ht="21">
      <c r="A183" s="49"/>
      <c r="B183" s="38" t="s">
        <v>79</v>
      </c>
      <c r="C183" s="39"/>
      <c r="D183" s="38"/>
      <c r="E183" s="134"/>
      <c r="F183" s="134"/>
      <c r="G183" s="134"/>
      <c r="H183" s="39"/>
      <c r="I183" s="38"/>
      <c r="J183" s="39"/>
      <c r="K183" s="38"/>
      <c r="L183" s="38"/>
    </row>
    <row r="184" spans="1:12" ht="21.75" thickBot="1">
      <c r="A184" s="245" t="s">
        <v>81</v>
      </c>
      <c r="B184" s="246"/>
      <c r="C184" s="40">
        <f>C8+C49+C51+C74+C81+C90+C97+C119+C133+C137+C141+C145+C152+C170+C173+C181</f>
        <v>46000540</v>
      </c>
      <c r="D184" s="41">
        <f>SUM(D9:D182)</f>
        <v>99.99999999999997</v>
      </c>
      <c r="E184" s="135">
        <f>SUM(E9:E182)</f>
        <v>7951615.970000001</v>
      </c>
      <c r="F184" s="135">
        <f>SUM(F9:F182)</f>
        <v>9636818.55</v>
      </c>
      <c r="G184" s="135">
        <f>SUM(G9:G182)</f>
        <v>10359188.05</v>
      </c>
      <c r="H184" s="40">
        <f>SUM(H9:H182)</f>
        <v>27947622.569999997</v>
      </c>
      <c r="I184" s="40">
        <f>H184*100/C184</f>
        <v>60.75498802840139</v>
      </c>
      <c r="J184" s="40">
        <f>SUM(J9:J182)</f>
        <v>18052917.43</v>
      </c>
      <c r="K184" s="43"/>
      <c r="L184" s="43"/>
    </row>
    <row r="185" spans="1:12" ht="21.75" thickTop="1">
      <c r="A185" s="50"/>
      <c r="B185" s="22"/>
      <c r="C185" s="23"/>
      <c r="D185" s="24"/>
      <c r="E185" s="136"/>
      <c r="F185" s="136"/>
      <c r="G185" s="136"/>
      <c r="H185" s="25"/>
      <c r="I185" s="22"/>
      <c r="J185" s="25"/>
      <c r="K185" s="22"/>
      <c r="L185" s="22"/>
    </row>
    <row r="186" spans="1:14" s="30" customFormat="1" ht="20.25">
      <c r="A186" s="32"/>
      <c r="B186" s="26" t="s">
        <v>80</v>
      </c>
      <c r="C186" s="27"/>
      <c r="D186" s="28" t="s">
        <v>80</v>
      </c>
      <c r="E186" s="128"/>
      <c r="F186" s="128"/>
      <c r="G186" s="128"/>
      <c r="H186" s="27" t="s">
        <v>103</v>
      </c>
      <c r="I186" s="29"/>
      <c r="J186" s="30" t="s">
        <v>80</v>
      </c>
      <c r="K186" s="29"/>
      <c r="N186" s="31"/>
    </row>
    <row r="187" spans="1:14" s="30" customFormat="1" ht="20.25">
      <c r="A187" s="32"/>
      <c r="B187" s="32" t="s">
        <v>82</v>
      </c>
      <c r="C187" s="33"/>
      <c r="D187" s="34"/>
      <c r="E187" s="129" t="s">
        <v>84</v>
      </c>
      <c r="F187" s="129"/>
      <c r="G187" s="129"/>
      <c r="H187" s="33"/>
      <c r="I187" s="35"/>
      <c r="J187" s="36" t="s">
        <v>86</v>
      </c>
      <c r="N187" s="31"/>
    </row>
    <row r="188" spans="1:12" s="30" customFormat="1" ht="20.25">
      <c r="A188" s="32"/>
      <c r="B188" s="32" t="s">
        <v>83</v>
      </c>
      <c r="C188" s="33"/>
      <c r="D188" s="33" t="s">
        <v>88</v>
      </c>
      <c r="E188" s="129"/>
      <c r="F188" s="129"/>
      <c r="G188" s="129"/>
      <c r="H188" s="33"/>
      <c r="I188" s="37"/>
      <c r="J188" s="36" t="s">
        <v>87</v>
      </c>
      <c r="K188" s="36"/>
      <c r="L188" s="36"/>
    </row>
  </sheetData>
  <sheetProtection/>
  <mergeCells count="10">
    <mergeCell ref="A184:B184"/>
    <mergeCell ref="A1:L1"/>
    <mergeCell ref="A2:L2"/>
    <mergeCell ref="A3:L3"/>
    <mergeCell ref="A4:A5"/>
    <mergeCell ref="B4:B5"/>
    <mergeCell ref="C4:C5"/>
    <mergeCell ref="H4:H5"/>
    <mergeCell ref="J4:J5"/>
    <mergeCell ref="L4:L5"/>
  </mergeCells>
  <printOptions/>
  <pageMargins left="0.15748031496062992" right="0.15748031496062992" top="0.31496062992125984" bottom="0.31496062992125984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="130" zoomScaleNormal="130" zoomScalePageLayoutView="0" workbookViewId="0" topLeftCell="B1">
      <selection activeCell="K12" sqref="K12"/>
    </sheetView>
  </sheetViews>
  <sheetFormatPr defaultColWidth="9.00390625" defaultRowHeight="15"/>
  <cols>
    <col min="1" max="1" width="6.00390625" style="242" customWidth="1"/>
    <col min="2" max="2" width="27.8515625" style="180" customWidth="1"/>
    <col min="3" max="3" width="10.421875" style="243" customWidth="1"/>
    <col min="4" max="4" width="5.7109375" style="180" customWidth="1"/>
    <col min="5" max="5" width="9.57421875" style="244" customWidth="1"/>
    <col min="6" max="6" width="9.7109375" style="244" customWidth="1"/>
    <col min="7" max="7" width="10.421875" style="244" customWidth="1"/>
    <col min="8" max="8" width="11.00390625" style="244" customWidth="1"/>
    <col min="9" max="9" width="10.57421875" style="243" customWidth="1"/>
    <col min="10" max="10" width="7.00390625" style="180" customWidth="1"/>
    <col min="11" max="11" width="9.8515625" style="243" customWidth="1"/>
    <col min="12" max="12" width="9.00390625" style="180" customWidth="1"/>
    <col min="13" max="13" width="7.00390625" style="180" customWidth="1"/>
    <col min="14" max="16384" width="9.00390625" style="180" customWidth="1"/>
  </cols>
  <sheetData>
    <row r="1" spans="1:13" ht="18">
      <c r="A1" s="256" t="s">
        <v>184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8">
      <c r="A2" s="256" t="s">
        <v>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8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s="183" customFormat="1" ht="18">
      <c r="A4" s="257" t="s">
        <v>1</v>
      </c>
      <c r="B4" s="259" t="s">
        <v>2</v>
      </c>
      <c r="C4" s="261" t="s">
        <v>3</v>
      </c>
      <c r="D4" s="181" t="s">
        <v>4</v>
      </c>
      <c r="E4" s="182" t="s">
        <v>6</v>
      </c>
      <c r="F4" s="182" t="s">
        <v>6</v>
      </c>
      <c r="G4" s="182" t="s">
        <v>6</v>
      </c>
      <c r="H4" s="182" t="s">
        <v>6</v>
      </c>
      <c r="I4" s="261" t="s">
        <v>7</v>
      </c>
      <c r="J4" s="181" t="s">
        <v>4</v>
      </c>
      <c r="K4" s="261" t="s">
        <v>9</v>
      </c>
      <c r="L4" s="181" t="s">
        <v>10</v>
      </c>
      <c r="M4" s="259" t="s">
        <v>12</v>
      </c>
    </row>
    <row r="5" spans="1:13" s="183" customFormat="1" ht="18">
      <c r="A5" s="258"/>
      <c r="B5" s="260"/>
      <c r="C5" s="262"/>
      <c r="D5" s="184" t="s">
        <v>5</v>
      </c>
      <c r="E5" s="185" t="s">
        <v>186</v>
      </c>
      <c r="F5" s="185" t="s">
        <v>281</v>
      </c>
      <c r="G5" s="185" t="s">
        <v>314</v>
      </c>
      <c r="H5" s="185" t="s">
        <v>321</v>
      </c>
      <c r="I5" s="262"/>
      <c r="J5" s="184" t="s">
        <v>8</v>
      </c>
      <c r="K5" s="262"/>
      <c r="L5" s="184" t="s">
        <v>11</v>
      </c>
      <c r="M5" s="260"/>
    </row>
    <row r="6" spans="1:13" ht="18">
      <c r="A6" s="186" t="s">
        <v>120</v>
      </c>
      <c r="B6" s="187" t="s">
        <v>13</v>
      </c>
      <c r="C6" s="188"/>
      <c r="D6" s="189"/>
      <c r="E6" s="190"/>
      <c r="F6" s="190"/>
      <c r="G6" s="190"/>
      <c r="H6" s="190"/>
      <c r="I6" s="191"/>
      <c r="J6" s="189"/>
      <c r="K6" s="191"/>
      <c r="L6" s="189"/>
      <c r="M6" s="189"/>
    </row>
    <row r="7" spans="1:13" ht="18">
      <c r="A7" s="192" t="s">
        <v>121</v>
      </c>
      <c r="B7" s="193" t="s">
        <v>14</v>
      </c>
      <c r="C7" s="194"/>
      <c r="D7" s="148"/>
      <c r="E7" s="195"/>
      <c r="F7" s="195"/>
      <c r="G7" s="195"/>
      <c r="H7" s="195"/>
      <c r="I7" s="196"/>
      <c r="J7" s="148"/>
      <c r="K7" s="196"/>
      <c r="L7" s="148"/>
      <c r="M7" s="148"/>
    </row>
    <row r="8" spans="1:13" s="202" customFormat="1" ht="18">
      <c r="A8" s="197" t="s">
        <v>122</v>
      </c>
      <c r="B8" s="198" t="s">
        <v>15</v>
      </c>
      <c r="C8" s="199">
        <f>SUM(C9:C47)</f>
        <v>10479718</v>
      </c>
      <c r="D8" s="200"/>
      <c r="E8" s="195"/>
      <c r="F8" s="195"/>
      <c r="G8" s="195"/>
      <c r="H8" s="195"/>
      <c r="I8" s="201"/>
      <c r="J8" s="200"/>
      <c r="K8" s="201"/>
      <c r="L8" s="200"/>
      <c r="M8" s="200"/>
    </row>
    <row r="9" spans="1:13" ht="18">
      <c r="A9" s="203" t="s">
        <v>123</v>
      </c>
      <c r="B9" s="148" t="s">
        <v>16</v>
      </c>
      <c r="C9" s="196">
        <v>514080</v>
      </c>
      <c r="D9" s="204">
        <f>C9*100/46000540</f>
        <v>1.1175520983014546</v>
      </c>
      <c r="E9" s="195">
        <v>128520</v>
      </c>
      <c r="F9" s="195">
        <v>128520</v>
      </c>
      <c r="G9" s="195">
        <v>128520</v>
      </c>
      <c r="H9" s="195">
        <v>128520</v>
      </c>
      <c r="I9" s="196">
        <v>514080</v>
      </c>
      <c r="J9" s="204">
        <f>I9*100/C9</f>
        <v>100</v>
      </c>
      <c r="K9" s="196">
        <f>C9-I9</f>
        <v>0</v>
      </c>
      <c r="L9" s="148"/>
      <c r="M9" s="148"/>
    </row>
    <row r="10" spans="1:13" ht="18">
      <c r="A10" s="203" t="s">
        <v>124</v>
      </c>
      <c r="B10" s="148" t="s">
        <v>17</v>
      </c>
      <c r="C10" s="196">
        <v>42120</v>
      </c>
      <c r="D10" s="204">
        <f aca="true" t="shared" si="0" ref="D10:D76">C10*100/46000540</f>
        <v>0.0915641425078923</v>
      </c>
      <c r="E10" s="195">
        <v>10530</v>
      </c>
      <c r="F10" s="195">
        <v>10530</v>
      </c>
      <c r="G10" s="195">
        <v>10530</v>
      </c>
      <c r="H10" s="195">
        <v>10530</v>
      </c>
      <c r="I10" s="196">
        <f aca="true" t="shared" si="1" ref="I10:I72">SUM(E10:H10)</f>
        <v>42120</v>
      </c>
      <c r="J10" s="204">
        <f>I10*100/C10</f>
        <v>100</v>
      </c>
      <c r="K10" s="196">
        <f>C10-I10</f>
        <v>0</v>
      </c>
      <c r="L10" s="148"/>
      <c r="M10" s="148"/>
    </row>
    <row r="11" spans="1:13" ht="18">
      <c r="A11" s="203" t="s">
        <v>125</v>
      </c>
      <c r="B11" s="148" t="s">
        <v>18</v>
      </c>
      <c r="C11" s="196">
        <v>42120</v>
      </c>
      <c r="D11" s="204">
        <f t="shared" si="0"/>
        <v>0.0915641425078923</v>
      </c>
      <c r="E11" s="195">
        <v>10530</v>
      </c>
      <c r="F11" s="195">
        <v>10530</v>
      </c>
      <c r="G11" s="195">
        <v>10530</v>
      </c>
      <c r="H11" s="195">
        <v>10530</v>
      </c>
      <c r="I11" s="196">
        <f t="shared" si="1"/>
        <v>42120</v>
      </c>
      <c r="J11" s="204">
        <f aca="true" t="shared" si="2" ref="J11:J71">I11*100/C11</f>
        <v>100</v>
      </c>
      <c r="K11" s="196">
        <f aca="true" t="shared" si="3" ref="K11:K71">C11-I11</f>
        <v>0</v>
      </c>
      <c r="L11" s="148"/>
      <c r="M11" s="148"/>
    </row>
    <row r="12" spans="1:13" ht="18">
      <c r="A12" s="203" t="s">
        <v>126</v>
      </c>
      <c r="B12" s="148" t="s">
        <v>19</v>
      </c>
      <c r="C12" s="196">
        <v>86400</v>
      </c>
      <c r="D12" s="204">
        <f t="shared" si="0"/>
        <v>0.1878238820674714</v>
      </c>
      <c r="E12" s="195">
        <v>21600</v>
      </c>
      <c r="F12" s="195">
        <v>21600</v>
      </c>
      <c r="G12" s="195">
        <v>21600</v>
      </c>
      <c r="H12" s="195">
        <v>21600</v>
      </c>
      <c r="I12" s="196">
        <f t="shared" si="1"/>
        <v>86400</v>
      </c>
      <c r="J12" s="204">
        <f t="shared" si="2"/>
        <v>100</v>
      </c>
      <c r="K12" s="196">
        <f t="shared" si="3"/>
        <v>0</v>
      </c>
      <c r="L12" s="148"/>
      <c r="M12" s="148"/>
    </row>
    <row r="13" spans="1:13" ht="18">
      <c r="A13" s="203" t="s">
        <v>127</v>
      </c>
      <c r="B13" s="148" t="s">
        <v>85</v>
      </c>
      <c r="C13" s="196">
        <v>2232000</v>
      </c>
      <c r="D13" s="204">
        <f t="shared" si="0"/>
        <v>4.852116953409677</v>
      </c>
      <c r="E13" s="195">
        <v>493200</v>
      </c>
      <c r="F13" s="195">
        <v>493200</v>
      </c>
      <c r="G13" s="195">
        <v>493200</v>
      </c>
      <c r="H13" s="195">
        <v>493200</v>
      </c>
      <c r="I13" s="196">
        <f t="shared" si="1"/>
        <v>1972800</v>
      </c>
      <c r="J13" s="204">
        <f t="shared" si="2"/>
        <v>88.38709677419355</v>
      </c>
      <c r="K13" s="196">
        <f t="shared" si="3"/>
        <v>259200</v>
      </c>
      <c r="L13" s="148"/>
      <c r="M13" s="148"/>
    </row>
    <row r="14" spans="1:13" ht="18">
      <c r="A14" s="203" t="s">
        <v>128</v>
      </c>
      <c r="B14" s="148" t="s">
        <v>20</v>
      </c>
      <c r="C14" s="196">
        <v>3096280</v>
      </c>
      <c r="D14" s="204">
        <f t="shared" si="0"/>
        <v>6.730964462591091</v>
      </c>
      <c r="E14" s="195">
        <v>698620</v>
      </c>
      <c r="F14" s="195">
        <v>728138</v>
      </c>
      <c r="G14" s="195">
        <v>752100</v>
      </c>
      <c r="H14" s="195">
        <v>755220</v>
      </c>
      <c r="I14" s="196">
        <v>2934078</v>
      </c>
      <c r="J14" s="204">
        <f t="shared" si="2"/>
        <v>94.76139108866123</v>
      </c>
      <c r="K14" s="196">
        <f t="shared" si="3"/>
        <v>162202</v>
      </c>
      <c r="L14" s="148"/>
      <c r="M14" s="148"/>
    </row>
    <row r="15" spans="1:13" ht="18">
      <c r="A15" s="203" t="s">
        <v>128</v>
      </c>
      <c r="B15" s="148" t="s">
        <v>21</v>
      </c>
      <c r="C15" s="196">
        <v>99900</v>
      </c>
      <c r="D15" s="204">
        <f t="shared" si="0"/>
        <v>0.2171713636405138</v>
      </c>
      <c r="E15" s="195">
        <v>24975</v>
      </c>
      <c r="F15" s="195">
        <v>24975</v>
      </c>
      <c r="G15" s="195">
        <v>24195</v>
      </c>
      <c r="H15" s="195">
        <v>24195</v>
      </c>
      <c r="I15" s="196">
        <f t="shared" si="1"/>
        <v>98340</v>
      </c>
      <c r="J15" s="204">
        <f t="shared" si="2"/>
        <v>98.43843843843844</v>
      </c>
      <c r="K15" s="196">
        <v>1560</v>
      </c>
      <c r="L15" s="148"/>
      <c r="M15" s="148"/>
    </row>
    <row r="16" spans="1:13" ht="18">
      <c r="A16" s="203" t="s">
        <v>129</v>
      </c>
      <c r="B16" s="148" t="s">
        <v>22</v>
      </c>
      <c r="C16" s="196">
        <v>126000</v>
      </c>
      <c r="D16" s="204">
        <f t="shared" si="0"/>
        <v>0.2739098280150624</v>
      </c>
      <c r="E16" s="195">
        <v>31500</v>
      </c>
      <c r="F16" s="195">
        <v>31500</v>
      </c>
      <c r="G16" s="195">
        <v>31500</v>
      </c>
      <c r="H16" s="195">
        <v>31500</v>
      </c>
      <c r="I16" s="196">
        <f t="shared" si="1"/>
        <v>126000</v>
      </c>
      <c r="J16" s="204">
        <f t="shared" si="2"/>
        <v>100</v>
      </c>
      <c r="K16" s="196">
        <f t="shared" si="3"/>
        <v>0</v>
      </c>
      <c r="L16" s="148"/>
      <c r="M16" s="148"/>
    </row>
    <row r="17" spans="1:13" ht="18">
      <c r="A17" s="203" t="s">
        <v>130</v>
      </c>
      <c r="B17" s="148" t="s">
        <v>23</v>
      </c>
      <c r="C17" s="196">
        <v>242400</v>
      </c>
      <c r="D17" s="204">
        <f t="shared" si="0"/>
        <v>0.5269503358004058</v>
      </c>
      <c r="E17" s="195">
        <v>60120</v>
      </c>
      <c r="F17" s="195">
        <v>60120</v>
      </c>
      <c r="G17" s="195">
        <v>61080</v>
      </c>
      <c r="H17" s="195">
        <v>61080</v>
      </c>
      <c r="I17" s="196">
        <f t="shared" si="1"/>
        <v>242400</v>
      </c>
      <c r="J17" s="204">
        <f t="shared" si="2"/>
        <v>100</v>
      </c>
      <c r="K17" s="196">
        <f t="shared" si="3"/>
        <v>0</v>
      </c>
      <c r="L17" s="148"/>
      <c r="M17" s="148"/>
    </row>
    <row r="18" spans="1:13" ht="18">
      <c r="A18" s="203" t="s">
        <v>131</v>
      </c>
      <c r="B18" s="148" t="s">
        <v>24</v>
      </c>
      <c r="C18" s="196">
        <v>564142</v>
      </c>
      <c r="D18" s="204">
        <f t="shared" si="0"/>
        <v>1.2263812555243916</v>
      </c>
      <c r="E18" s="195">
        <v>141030</v>
      </c>
      <c r="F18" s="195">
        <v>141030</v>
      </c>
      <c r="G18" s="195">
        <v>141030</v>
      </c>
      <c r="H18" s="195">
        <v>141030</v>
      </c>
      <c r="I18" s="196">
        <f t="shared" si="1"/>
        <v>564120</v>
      </c>
      <c r="J18" s="204">
        <f t="shared" si="2"/>
        <v>99.99610027262639</v>
      </c>
      <c r="K18" s="196">
        <f t="shared" si="3"/>
        <v>22</v>
      </c>
      <c r="L18" s="148"/>
      <c r="M18" s="148"/>
    </row>
    <row r="19" spans="1:13" ht="18">
      <c r="A19" s="203" t="s">
        <v>132</v>
      </c>
      <c r="B19" s="148" t="s">
        <v>25</v>
      </c>
      <c r="C19" s="196">
        <v>69276</v>
      </c>
      <c r="D19" s="204">
        <f t="shared" si="0"/>
        <v>0.15059823210771003</v>
      </c>
      <c r="E19" s="195">
        <v>13995</v>
      </c>
      <c r="F19" s="195">
        <v>13995</v>
      </c>
      <c r="G19" s="195">
        <v>13995</v>
      </c>
      <c r="H19" s="195">
        <v>13995</v>
      </c>
      <c r="I19" s="196">
        <f t="shared" si="1"/>
        <v>55980</v>
      </c>
      <c r="J19" s="204">
        <f t="shared" si="2"/>
        <v>80.80720595877361</v>
      </c>
      <c r="K19" s="196">
        <f t="shared" si="3"/>
        <v>13296</v>
      </c>
      <c r="L19" s="148"/>
      <c r="M19" s="148"/>
    </row>
    <row r="20" spans="1:13" ht="18">
      <c r="A20" s="203" t="s">
        <v>133</v>
      </c>
      <c r="B20" s="148" t="s">
        <v>26</v>
      </c>
      <c r="C20" s="196">
        <v>800000</v>
      </c>
      <c r="D20" s="204">
        <f t="shared" si="0"/>
        <v>1.7391100191432536</v>
      </c>
      <c r="E20" s="195">
        <v>2800</v>
      </c>
      <c r="F20" s="195">
        <v>28500</v>
      </c>
      <c r="G20" s="195">
        <v>22100</v>
      </c>
      <c r="H20" s="195">
        <v>22900</v>
      </c>
      <c r="I20" s="196">
        <v>76300</v>
      </c>
      <c r="J20" s="204">
        <f t="shared" si="2"/>
        <v>9.5375</v>
      </c>
      <c r="K20" s="196">
        <v>723700</v>
      </c>
      <c r="L20" s="148"/>
      <c r="M20" s="148"/>
    </row>
    <row r="21" spans="1:13" ht="18">
      <c r="A21" s="203" t="s">
        <v>134</v>
      </c>
      <c r="B21" s="148" t="s">
        <v>27</v>
      </c>
      <c r="C21" s="196">
        <v>10000</v>
      </c>
      <c r="D21" s="204">
        <f t="shared" si="0"/>
        <v>0.02173887523929067</v>
      </c>
      <c r="E21" s="195">
        <v>0</v>
      </c>
      <c r="F21" s="195">
        <v>0</v>
      </c>
      <c r="G21" s="195">
        <v>0</v>
      </c>
      <c r="H21" s="195"/>
      <c r="I21" s="196">
        <f t="shared" si="1"/>
        <v>0</v>
      </c>
      <c r="J21" s="204">
        <f t="shared" si="2"/>
        <v>0</v>
      </c>
      <c r="K21" s="196">
        <f t="shared" si="3"/>
        <v>10000</v>
      </c>
      <c r="L21" s="148"/>
      <c r="M21" s="148"/>
    </row>
    <row r="22" spans="1:13" ht="18">
      <c r="A22" s="203" t="s">
        <v>135</v>
      </c>
      <c r="B22" s="148" t="s">
        <v>28</v>
      </c>
      <c r="C22" s="196">
        <v>168000</v>
      </c>
      <c r="D22" s="204">
        <f t="shared" si="0"/>
        <v>0.3652131040200832</v>
      </c>
      <c r="E22" s="195">
        <v>34000</v>
      </c>
      <c r="F22" s="195">
        <v>30000</v>
      </c>
      <c r="G22" s="195">
        <v>31000</v>
      </c>
      <c r="H22" s="195">
        <v>39300</v>
      </c>
      <c r="I22" s="196">
        <v>134300</v>
      </c>
      <c r="J22" s="204">
        <f t="shared" si="2"/>
        <v>79.94047619047619</v>
      </c>
      <c r="K22" s="196">
        <v>33700</v>
      </c>
      <c r="L22" s="148"/>
      <c r="M22" s="148"/>
    </row>
    <row r="23" spans="1:13" ht="18">
      <c r="A23" s="203" t="s">
        <v>136</v>
      </c>
      <c r="B23" s="148" t="s">
        <v>29</v>
      </c>
      <c r="C23" s="196">
        <v>60000</v>
      </c>
      <c r="D23" s="204">
        <f t="shared" si="0"/>
        <v>0.13043325143574402</v>
      </c>
      <c r="E23" s="195">
        <v>400</v>
      </c>
      <c r="F23" s="195">
        <v>11000</v>
      </c>
      <c r="G23" s="195">
        <v>5850</v>
      </c>
      <c r="H23" s="195">
        <v>29430</v>
      </c>
      <c r="I23" s="196">
        <f t="shared" si="1"/>
        <v>46680</v>
      </c>
      <c r="J23" s="204">
        <f t="shared" si="2"/>
        <v>77.8</v>
      </c>
      <c r="K23" s="196">
        <f t="shared" si="3"/>
        <v>13320</v>
      </c>
      <c r="L23" s="148"/>
      <c r="M23" s="148"/>
    </row>
    <row r="24" spans="1:13" ht="18">
      <c r="A24" s="203" t="s">
        <v>137</v>
      </c>
      <c r="B24" s="148" t="s">
        <v>30</v>
      </c>
      <c r="C24" s="196">
        <v>850000</v>
      </c>
      <c r="D24" s="204">
        <f t="shared" si="0"/>
        <v>1.847804395339707</v>
      </c>
      <c r="E24" s="195">
        <v>102895.21</v>
      </c>
      <c r="F24" s="195">
        <v>225900</v>
      </c>
      <c r="G24" s="195">
        <v>190526.49</v>
      </c>
      <c r="H24" s="195">
        <v>174925</v>
      </c>
      <c r="I24" s="196">
        <f t="shared" si="1"/>
        <v>694246.7</v>
      </c>
      <c r="J24" s="204">
        <f t="shared" si="2"/>
        <v>81.67608235294118</v>
      </c>
      <c r="K24" s="196">
        <f t="shared" si="3"/>
        <v>155753.30000000005</v>
      </c>
      <c r="L24" s="148"/>
      <c r="M24" s="148"/>
    </row>
    <row r="25" spans="1:13" ht="18">
      <c r="A25" s="203" t="s">
        <v>138</v>
      </c>
      <c r="B25" s="148" t="s">
        <v>31</v>
      </c>
      <c r="C25" s="196">
        <v>50000</v>
      </c>
      <c r="D25" s="204">
        <f t="shared" si="0"/>
        <v>0.10869437619645335</v>
      </c>
      <c r="E25" s="195">
        <v>8500</v>
      </c>
      <c r="F25" s="195">
        <v>0</v>
      </c>
      <c r="G25" s="195">
        <v>17220</v>
      </c>
      <c r="H25" s="195">
        <v>6555</v>
      </c>
      <c r="I25" s="196">
        <f t="shared" si="1"/>
        <v>32275</v>
      </c>
      <c r="J25" s="204">
        <f t="shared" si="2"/>
        <v>64.55</v>
      </c>
      <c r="K25" s="196">
        <f t="shared" si="3"/>
        <v>17725</v>
      </c>
      <c r="L25" s="148"/>
      <c r="M25" s="148"/>
    </row>
    <row r="26" spans="1:13" ht="18">
      <c r="A26" s="203" t="s">
        <v>139</v>
      </c>
      <c r="B26" s="148" t="s">
        <v>32</v>
      </c>
      <c r="C26" s="196">
        <v>220000</v>
      </c>
      <c r="D26" s="204">
        <f t="shared" si="0"/>
        <v>0.4782552552643947</v>
      </c>
      <c r="E26" s="195">
        <v>0</v>
      </c>
      <c r="F26" s="195">
        <v>34559</v>
      </c>
      <c r="G26" s="195">
        <v>116310</v>
      </c>
      <c r="H26" s="195">
        <v>47986</v>
      </c>
      <c r="I26" s="196">
        <f t="shared" si="1"/>
        <v>198855</v>
      </c>
      <c r="J26" s="204">
        <f t="shared" si="2"/>
        <v>90.38863636363637</v>
      </c>
      <c r="K26" s="196">
        <f t="shared" si="3"/>
        <v>21145</v>
      </c>
      <c r="L26" s="148"/>
      <c r="M26" s="148"/>
    </row>
    <row r="27" spans="1:13" ht="18">
      <c r="A27" s="203" t="s">
        <v>139</v>
      </c>
      <c r="B27" s="148" t="s">
        <v>33</v>
      </c>
      <c r="C27" s="196">
        <v>15000</v>
      </c>
      <c r="D27" s="204">
        <f t="shared" si="0"/>
        <v>0.032608312858936006</v>
      </c>
      <c r="E27" s="195">
        <v>3200</v>
      </c>
      <c r="F27" s="195">
        <v>900</v>
      </c>
      <c r="G27" s="195">
        <v>800</v>
      </c>
      <c r="H27" s="195">
        <v>800</v>
      </c>
      <c r="I27" s="196">
        <f t="shared" si="1"/>
        <v>5700</v>
      </c>
      <c r="J27" s="204">
        <f t="shared" si="2"/>
        <v>38</v>
      </c>
      <c r="K27" s="196">
        <f t="shared" si="3"/>
        <v>9300</v>
      </c>
      <c r="L27" s="148"/>
      <c r="M27" s="148"/>
    </row>
    <row r="28" spans="1:13" ht="18">
      <c r="A28" s="203" t="s">
        <v>139</v>
      </c>
      <c r="B28" s="148" t="s">
        <v>188</v>
      </c>
      <c r="C28" s="196">
        <v>0</v>
      </c>
      <c r="D28" s="204">
        <f t="shared" si="0"/>
        <v>0</v>
      </c>
      <c r="E28" s="195">
        <v>0</v>
      </c>
      <c r="F28" s="195">
        <v>0</v>
      </c>
      <c r="G28" s="195">
        <v>0</v>
      </c>
      <c r="H28" s="195">
        <v>0</v>
      </c>
      <c r="I28" s="196">
        <f t="shared" si="1"/>
        <v>0</v>
      </c>
      <c r="J28" s="204">
        <v>0</v>
      </c>
      <c r="K28" s="196">
        <f>C28-I28</f>
        <v>0</v>
      </c>
      <c r="L28" s="148"/>
      <c r="M28" s="148"/>
    </row>
    <row r="29" spans="1:13" ht="18">
      <c r="A29" s="203"/>
      <c r="B29" s="148" t="s">
        <v>189</v>
      </c>
      <c r="C29" s="196"/>
      <c r="D29" s="204"/>
      <c r="E29" s="195"/>
      <c r="F29" s="195"/>
      <c r="G29" s="195"/>
      <c r="H29" s="195"/>
      <c r="I29" s="196"/>
      <c r="J29" s="204"/>
      <c r="K29" s="196"/>
      <c r="L29" s="148"/>
      <c r="M29" s="148"/>
    </row>
    <row r="30" spans="1:13" ht="18">
      <c r="A30" s="203" t="s">
        <v>139</v>
      </c>
      <c r="B30" s="148" t="s">
        <v>34</v>
      </c>
      <c r="C30" s="196">
        <v>50000</v>
      </c>
      <c r="D30" s="204">
        <f t="shared" si="0"/>
        <v>0.10869437619645335</v>
      </c>
      <c r="E30" s="195">
        <v>0</v>
      </c>
      <c r="F30" s="195">
        <v>0</v>
      </c>
      <c r="G30" s="195">
        <v>450</v>
      </c>
      <c r="H30" s="195">
        <v>28140</v>
      </c>
      <c r="I30" s="196">
        <f t="shared" si="1"/>
        <v>28590</v>
      </c>
      <c r="J30" s="204">
        <f t="shared" si="2"/>
        <v>57.18</v>
      </c>
      <c r="K30" s="196">
        <f t="shared" si="3"/>
        <v>21410</v>
      </c>
      <c r="L30" s="148"/>
      <c r="M30" s="148"/>
    </row>
    <row r="31" spans="1:13" ht="18">
      <c r="A31" s="203" t="s">
        <v>140</v>
      </c>
      <c r="B31" s="148" t="s">
        <v>35</v>
      </c>
      <c r="C31" s="196">
        <v>80000</v>
      </c>
      <c r="D31" s="204">
        <f t="shared" si="0"/>
        <v>0.17391100191432535</v>
      </c>
      <c r="E31" s="195">
        <v>32241.78</v>
      </c>
      <c r="F31" s="195">
        <v>8900</v>
      </c>
      <c r="G31" s="195">
        <v>11327.64</v>
      </c>
      <c r="H31" s="195">
        <v>16200</v>
      </c>
      <c r="I31" s="196">
        <f t="shared" si="1"/>
        <v>68669.42</v>
      </c>
      <c r="J31" s="204">
        <f t="shared" si="2"/>
        <v>85.836775</v>
      </c>
      <c r="K31" s="196">
        <f t="shared" si="3"/>
        <v>11330.580000000002</v>
      </c>
      <c r="L31" s="148"/>
      <c r="M31" s="148"/>
    </row>
    <row r="32" spans="1:13" ht="18">
      <c r="A32" s="203" t="s">
        <v>141</v>
      </c>
      <c r="B32" s="148" t="s">
        <v>36</v>
      </c>
      <c r="C32" s="196">
        <v>120000</v>
      </c>
      <c r="D32" s="204">
        <f t="shared" si="0"/>
        <v>0.26086650287148805</v>
      </c>
      <c r="E32" s="195">
        <v>11670</v>
      </c>
      <c r="F32" s="195">
        <v>0</v>
      </c>
      <c r="G32" s="195">
        <v>11868</v>
      </c>
      <c r="H32" s="195">
        <v>27580</v>
      </c>
      <c r="I32" s="196">
        <f t="shared" si="1"/>
        <v>51118</v>
      </c>
      <c r="J32" s="204">
        <f t="shared" si="2"/>
        <v>42.598333333333336</v>
      </c>
      <c r="K32" s="196">
        <f t="shared" si="3"/>
        <v>68882</v>
      </c>
      <c r="L32" s="148"/>
      <c r="M32" s="148"/>
    </row>
    <row r="33" spans="1:13" ht="18">
      <c r="A33" s="203" t="s">
        <v>142</v>
      </c>
      <c r="B33" s="148" t="s">
        <v>37</v>
      </c>
      <c r="C33" s="196">
        <v>20000</v>
      </c>
      <c r="D33" s="204">
        <f t="shared" si="0"/>
        <v>0.04347775047858134</v>
      </c>
      <c r="E33" s="195">
        <v>0</v>
      </c>
      <c r="F33" s="195">
        <v>0</v>
      </c>
      <c r="G33" s="195">
        <v>4922</v>
      </c>
      <c r="H33" s="195">
        <v>7800</v>
      </c>
      <c r="I33" s="196">
        <f t="shared" si="1"/>
        <v>12722</v>
      </c>
      <c r="J33" s="204">
        <f t="shared" si="2"/>
        <v>63.61</v>
      </c>
      <c r="K33" s="196">
        <f t="shared" si="3"/>
        <v>7278</v>
      </c>
      <c r="L33" s="148"/>
      <c r="M33" s="148"/>
    </row>
    <row r="34" spans="1:13" ht="18">
      <c r="A34" s="203" t="s">
        <v>143</v>
      </c>
      <c r="B34" s="148" t="s">
        <v>38</v>
      </c>
      <c r="C34" s="196">
        <v>170000</v>
      </c>
      <c r="D34" s="204">
        <f t="shared" si="0"/>
        <v>0.3695608790679414</v>
      </c>
      <c r="E34" s="195">
        <v>25230.1</v>
      </c>
      <c r="F34" s="195">
        <v>30740.2</v>
      </c>
      <c r="G34" s="195">
        <v>35036</v>
      </c>
      <c r="H34" s="195">
        <v>45315.9</v>
      </c>
      <c r="I34" s="196">
        <f t="shared" si="1"/>
        <v>136322.2</v>
      </c>
      <c r="J34" s="204">
        <f t="shared" si="2"/>
        <v>80.18952941176472</v>
      </c>
      <c r="K34" s="196">
        <f t="shared" si="3"/>
        <v>33677.79999999999</v>
      </c>
      <c r="L34" s="148"/>
      <c r="M34" s="148"/>
    </row>
    <row r="35" spans="1:13" ht="18">
      <c r="A35" s="203" t="s">
        <v>144</v>
      </c>
      <c r="B35" s="148" t="s">
        <v>39</v>
      </c>
      <c r="C35" s="196">
        <v>40000</v>
      </c>
      <c r="D35" s="204">
        <f t="shared" si="0"/>
        <v>0.08695550095716267</v>
      </c>
      <c r="E35" s="195">
        <v>6930</v>
      </c>
      <c r="F35" s="195">
        <v>0</v>
      </c>
      <c r="G35" s="195">
        <v>0</v>
      </c>
      <c r="H35" s="195">
        <v>17350</v>
      </c>
      <c r="I35" s="196">
        <f t="shared" si="1"/>
        <v>24280</v>
      </c>
      <c r="J35" s="204">
        <f t="shared" si="2"/>
        <v>60.7</v>
      </c>
      <c r="K35" s="196">
        <f t="shared" si="3"/>
        <v>15720</v>
      </c>
      <c r="L35" s="148"/>
      <c r="M35" s="148"/>
    </row>
    <row r="36" spans="1:13" ht="18">
      <c r="A36" s="203" t="s">
        <v>145</v>
      </c>
      <c r="B36" s="148" t="s">
        <v>40</v>
      </c>
      <c r="C36" s="196">
        <v>450000</v>
      </c>
      <c r="D36" s="204">
        <f t="shared" si="0"/>
        <v>0.9782493857680801</v>
      </c>
      <c r="E36" s="195">
        <v>83688.65</v>
      </c>
      <c r="F36" s="195">
        <v>63871.91</v>
      </c>
      <c r="G36" s="195">
        <v>167571.86</v>
      </c>
      <c r="H36" s="195">
        <v>60905.09</v>
      </c>
      <c r="I36" s="196">
        <f t="shared" si="1"/>
        <v>376037.51</v>
      </c>
      <c r="J36" s="204">
        <f t="shared" si="2"/>
        <v>83.5638911111111</v>
      </c>
      <c r="K36" s="196">
        <f t="shared" si="3"/>
        <v>73962.48999999999</v>
      </c>
      <c r="L36" s="148"/>
      <c r="M36" s="148"/>
    </row>
    <row r="37" spans="1:13" ht="18">
      <c r="A37" s="203" t="s">
        <v>146</v>
      </c>
      <c r="B37" s="148" t="s">
        <v>41</v>
      </c>
      <c r="C37" s="196">
        <v>5000</v>
      </c>
      <c r="D37" s="204">
        <f t="shared" si="0"/>
        <v>0.010869437619645334</v>
      </c>
      <c r="E37" s="195">
        <v>491.13</v>
      </c>
      <c r="F37" s="195">
        <v>433.35</v>
      </c>
      <c r="G37" s="195">
        <v>365.94</v>
      </c>
      <c r="H37" s="195">
        <v>378.78</v>
      </c>
      <c r="I37" s="196">
        <f t="shared" si="1"/>
        <v>1669.2</v>
      </c>
      <c r="J37" s="204">
        <f t="shared" si="2"/>
        <v>33.384</v>
      </c>
      <c r="K37" s="196">
        <f t="shared" si="3"/>
        <v>3330.8</v>
      </c>
      <c r="L37" s="148"/>
      <c r="M37" s="148"/>
    </row>
    <row r="38" spans="1:13" ht="18">
      <c r="A38" s="203" t="s">
        <v>147</v>
      </c>
      <c r="B38" s="148" t="s">
        <v>42</v>
      </c>
      <c r="C38" s="196">
        <v>14000</v>
      </c>
      <c r="D38" s="204">
        <f t="shared" si="0"/>
        <v>0.030434425335006936</v>
      </c>
      <c r="E38" s="195">
        <v>1932</v>
      </c>
      <c r="F38" s="195">
        <v>1218</v>
      </c>
      <c r="G38" s="195">
        <v>1324</v>
      </c>
      <c r="H38" s="195">
        <v>912</v>
      </c>
      <c r="I38" s="196">
        <f t="shared" si="1"/>
        <v>5386</v>
      </c>
      <c r="J38" s="204">
        <f t="shared" si="2"/>
        <v>38.47142857142857</v>
      </c>
      <c r="K38" s="196">
        <f t="shared" si="3"/>
        <v>8614</v>
      </c>
      <c r="L38" s="148"/>
      <c r="M38" s="148"/>
    </row>
    <row r="39" spans="1:13" ht="18">
      <c r="A39" s="203" t="s">
        <v>148</v>
      </c>
      <c r="B39" s="148" t="s">
        <v>43</v>
      </c>
      <c r="C39" s="196">
        <v>105000</v>
      </c>
      <c r="D39" s="204">
        <f t="shared" si="0"/>
        <v>0.22825819001255201</v>
      </c>
      <c r="E39" s="195">
        <v>24299.7</v>
      </c>
      <c r="F39" s="195">
        <v>24299.7</v>
      </c>
      <c r="G39" s="195">
        <v>24299.7</v>
      </c>
      <c r="H39" s="195">
        <v>24299.7</v>
      </c>
      <c r="I39" s="196">
        <f t="shared" si="1"/>
        <v>97198.8</v>
      </c>
      <c r="J39" s="204">
        <f t="shared" si="2"/>
        <v>92.57028571428572</v>
      </c>
      <c r="K39" s="196">
        <f t="shared" si="3"/>
        <v>7801.199999999997</v>
      </c>
      <c r="L39" s="148"/>
      <c r="M39" s="148"/>
    </row>
    <row r="40" spans="1:13" ht="18">
      <c r="A40" s="203" t="s">
        <v>116</v>
      </c>
      <c r="B40" s="148" t="s">
        <v>190</v>
      </c>
      <c r="C40" s="196">
        <v>20000</v>
      </c>
      <c r="D40" s="204">
        <f t="shared" si="0"/>
        <v>0.04347775047858134</v>
      </c>
      <c r="E40" s="195">
        <v>0</v>
      </c>
      <c r="F40" s="195">
        <v>0</v>
      </c>
      <c r="G40" s="195">
        <v>0</v>
      </c>
      <c r="H40" s="195">
        <v>20000</v>
      </c>
      <c r="I40" s="196">
        <f t="shared" si="1"/>
        <v>20000</v>
      </c>
      <c r="J40" s="204">
        <f t="shared" si="2"/>
        <v>100</v>
      </c>
      <c r="K40" s="196">
        <f t="shared" si="3"/>
        <v>0</v>
      </c>
      <c r="L40" s="148"/>
      <c r="M40" s="148"/>
    </row>
    <row r="41" spans="1:13" ht="18">
      <c r="A41" s="203" t="s">
        <v>116</v>
      </c>
      <c r="B41" s="148" t="s">
        <v>191</v>
      </c>
      <c r="C41" s="196">
        <v>8000</v>
      </c>
      <c r="D41" s="204">
        <f t="shared" si="0"/>
        <v>0.017391100191432536</v>
      </c>
      <c r="E41" s="195">
        <v>0</v>
      </c>
      <c r="F41" s="195">
        <v>0</v>
      </c>
      <c r="G41" s="195">
        <v>0</v>
      </c>
      <c r="H41" s="195">
        <v>0</v>
      </c>
      <c r="I41" s="196">
        <f t="shared" si="1"/>
        <v>0</v>
      </c>
      <c r="J41" s="204">
        <f>I41*100/C41</f>
        <v>0</v>
      </c>
      <c r="K41" s="196">
        <f>C41-I41</f>
        <v>8000</v>
      </c>
      <c r="L41" s="148"/>
      <c r="M41" s="148"/>
    </row>
    <row r="42" spans="1:13" ht="18">
      <c r="A42" s="203"/>
      <c r="B42" s="148" t="s">
        <v>192</v>
      </c>
      <c r="C42" s="196">
        <v>10700</v>
      </c>
      <c r="D42" s="204">
        <f>C42*100/46000540</f>
        <v>0.023260596506041016</v>
      </c>
      <c r="E42" s="195">
        <v>0</v>
      </c>
      <c r="F42" s="195">
        <v>0</v>
      </c>
      <c r="G42" s="195">
        <v>0</v>
      </c>
      <c r="H42" s="195">
        <v>0</v>
      </c>
      <c r="I42" s="196">
        <f t="shared" si="1"/>
        <v>0</v>
      </c>
      <c r="J42" s="204">
        <f>I42*100/C42</f>
        <v>0</v>
      </c>
      <c r="K42" s="196">
        <f>C42-I42</f>
        <v>10700</v>
      </c>
      <c r="L42" s="148"/>
      <c r="M42" s="148"/>
    </row>
    <row r="43" spans="1:13" ht="18">
      <c r="A43" s="203"/>
      <c r="B43" s="148" t="s">
        <v>282</v>
      </c>
      <c r="C43" s="196">
        <v>4300</v>
      </c>
      <c r="D43" s="204">
        <f>C43*100/46000540</f>
        <v>0.009347716352894988</v>
      </c>
      <c r="E43" s="195">
        <v>0</v>
      </c>
      <c r="F43" s="195">
        <v>0</v>
      </c>
      <c r="G43" s="195">
        <v>0</v>
      </c>
      <c r="H43" s="195">
        <v>4300</v>
      </c>
      <c r="I43" s="196">
        <f t="shared" si="1"/>
        <v>4300</v>
      </c>
      <c r="J43" s="204">
        <f>I43*100/C43</f>
        <v>100</v>
      </c>
      <c r="K43" s="196">
        <f>C43-I43</f>
        <v>0</v>
      </c>
      <c r="L43" s="148"/>
      <c r="M43" s="148"/>
    </row>
    <row r="44" spans="1:13" ht="18">
      <c r="A44" s="203"/>
      <c r="B44" s="148" t="s">
        <v>283</v>
      </c>
      <c r="C44" s="196"/>
      <c r="D44" s="204"/>
      <c r="E44" s="195"/>
      <c r="F44" s="195"/>
      <c r="G44" s="195"/>
      <c r="H44" s="195"/>
      <c r="I44" s="196">
        <f t="shared" si="1"/>
        <v>0</v>
      </c>
      <c r="J44" s="204"/>
      <c r="K44" s="196"/>
      <c r="L44" s="148"/>
      <c r="M44" s="148"/>
    </row>
    <row r="45" spans="1:13" ht="18">
      <c r="A45" s="203" t="s">
        <v>119</v>
      </c>
      <c r="B45" s="148" t="s">
        <v>58</v>
      </c>
      <c r="C45" s="196">
        <v>40000</v>
      </c>
      <c r="D45" s="204">
        <f t="shared" si="0"/>
        <v>0.08695550095716267</v>
      </c>
      <c r="E45" s="195">
        <v>0</v>
      </c>
      <c r="F45" s="195">
        <v>0</v>
      </c>
      <c r="G45" s="195">
        <v>0</v>
      </c>
      <c r="H45" s="195">
        <v>0</v>
      </c>
      <c r="I45" s="196">
        <f t="shared" si="1"/>
        <v>0</v>
      </c>
      <c r="J45" s="204">
        <f t="shared" si="2"/>
        <v>0</v>
      </c>
      <c r="K45" s="196">
        <f t="shared" si="3"/>
        <v>40000</v>
      </c>
      <c r="L45" s="148"/>
      <c r="M45" s="204"/>
    </row>
    <row r="46" spans="1:13" ht="18">
      <c r="A46" s="203" t="s">
        <v>149</v>
      </c>
      <c r="B46" s="148" t="s">
        <v>105</v>
      </c>
      <c r="C46" s="196">
        <v>25000</v>
      </c>
      <c r="D46" s="204">
        <f t="shared" si="0"/>
        <v>0.054347188098226674</v>
      </c>
      <c r="E46" s="195">
        <v>0</v>
      </c>
      <c r="F46" s="195">
        <v>0</v>
      </c>
      <c r="G46" s="195">
        <v>0</v>
      </c>
      <c r="H46" s="195">
        <v>25000</v>
      </c>
      <c r="I46" s="196">
        <f t="shared" si="1"/>
        <v>25000</v>
      </c>
      <c r="J46" s="204">
        <f t="shared" si="2"/>
        <v>100</v>
      </c>
      <c r="K46" s="196">
        <f t="shared" si="3"/>
        <v>0</v>
      </c>
      <c r="L46" s="148"/>
      <c r="M46" s="148"/>
    </row>
    <row r="47" spans="1:13" ht="18">
      <c r="A47" s="203" t="s">
        <v>150</v>
      </c>
      <c r="B47" s="148" t="s">
        <v>54</v>
      </c>
      <c r="C47" s="196">
        <v>30000</v>
      </c>
      <c r="D47" s="204">
        <f t="shared" si="0"/>
        <v>0.06521662571787201</v>
      </c>
      <c r="E47" s="195">
        <v>0</v>
      </c>
      <c r="F47" s="195">
        <v>0</v>
      </c>
      <c r="G47" s="195"/>
      <c r="H47" s="195">
        <v>25000</v>
      </c>
      <c r="I47" s="196">
        <f t="shared" si="1"/>
        <v>25000</v>
      </c>
      <c r="J47" s="204">
        <f>I47*100/C47</f>
        <v>83.33333333333333</v>
      </c>
      <c r="K47" s="196">
        <f>C47-I47</f>
        <v>5000</v>
      </c>
      <c r="L47" s="148"/>
      <c r="M47" s="148"/>
    </row>
    <row r="48" spans="1:13" ht="18">
      <c r="A48" s="205" t="s">
        <v>294</v>
      </c>
      <c r="B48" s="206" t="s">
        <v>293</v>
      </c>
      <c r="C48" s="207">
        <f>SUM(C49)</f>
        <v>40000</v>
      </c>
      <c r="D48" s="204"/>
      <c r="E48" s="195"/>
      <c r="F48" s="195"/>
      <c r="G48" s="195"/>
      <c r="H48" s="195"/>
      <c r="I48" s="196"/>
      <c r="J48" s="204"/>
      <c r="K48" s="196"/>
      <c r="L48" s="148"/>
      <c r="M48" s="148"/>
    </row>
    <row r="49" spans="1:13" ht="18">
      <c r="A49" s="203" t="s">
        <v>139</v>
      </c>
      <c r="B49" s="148" t="s">
        <v>111</v>
      </c>
      <c r="C49" s="196">
        <v>40000</v>
      </c>
      <c r="D49" s="204">
        <f t="shared" si="0"/>
        <v>0.08695550095716267</v>
      </c>
      <c r="E49" s="195">
        <v>0</v>
      </c>
      <c r="F49" s="195">
        <v>0</v>
      </c>
      <c r="G49" s="195">
        <v>0</v>
      </c>
      <c r="H49" s="195">
        <v>10967</v>
      </c>
      <c r="I49" s="196">
        <f t="shared" si="1"/>
        <v>10967</v>
      </c>
      <c r="J49" s="204">
        <f>I49*100/C49</f>
        <v>27.4175</v>
      </c>
      <c r="K49" s="196">
        <f>C49-I49</f>
        <v>29033</v>
      </c>
      <c r="L49" s="148"/>
      <c r="M49" s="148"/>
    </row>
    <row r="50" spans="1:13" s="202" customFormat="1" ht="18">
      <c r="A50" s="205" t="s">
        <v>151</v>
      </c>
      <c r="B50" s="206" t="s">
        <v>45</v>
      </c>
      <c r="C50" s="207">
        <f>SUM(C51:C71)</f>
        <v>2736338</v>
      </c>
      <c r="D50" s="204"/>
      <c r="E50" s="195"/>
      <c r="F50" s="195"/>
      <c r="G50" s="195"/>
      <c r="H50" s="195"/>
      <c r="I50" s="196"/>
      <c r="J50" s="204"/>
      <c r="K50" s="196"/>
      <c r="L50" s="200"/>
      <c r="M50" s="200"/>
    </row>
    <row r="51" spans="1:13" ht="18">
      <c r="A51" s="203" t="s">
        <v>128</v>
      </c>
      <c r="B51" s="148" t="s">
        <v>20</v>
      </c>
      <c r="C51" s="196">
        <v>1643970</v>
      </c>
      <c r="D51" s="204">
        <f t="shared" si="0"/>
        <v>3.573805872713668</v>
      </c>
      <c r="E51" s="195">
        <v>404550</v>
      </c>
      <c r="F51" s="195">
        <v>405066</v>
      </c>
      <c r="G51" s="195">
        <v>413520</v>
      </c>
      <c r="H51" s="195">
        <v>413520</v>
      </c>
      <c r="I51" s="196">
        <f t="shared" si="1"/>
        <v>1636656</v>
      </c>
      <c r="J51" s="204">
        <f t="shared" si="2"/>
        <v>99.55510137046296</v>
      </c>
      <c r="K51" s="196">
        <f t="shared" si="3"/>
        <v>7314</v>
      </c>
      <c r="L51" s="148"/>
      <c r="M51" s="148"/>
    </row>
    <row r="52" spans="1:13" ht="18">
      <c r="A52" s="203" t="s">
        <v>152</v>
      </c>
      <c r="B52" s="148" t="s">
        <v>21</v>
      </c>
      <c r="C52" s="196">
        <v>15900</v>
      </c>
      <c r="D52" s="204">
        <f t="shared" si="0"/>
        <v>0.03456481163047216</v>
      </c>
      <c r="E52" s="195">
        <v>3975</v>
      </c>
      <c r="F52" s="195">
        <v>3975</v>
      </c>
      <c r="G52" s="195">
        <v>3195</v>
      </c>
      <c r="H52" s="195">
        <v>3195</v>
      </c>
      <c r="I52" s="196">
        <f t="shared" si="1"/>
        <v>14340</v>
      </c>
      <c r="J52" s="204">
        <f t="shared" si="2"/>
        <v>90.18867924528301</v>
      </c>
      <c r="K52" s="196">
        <f t="shared" si="3"/>
        <v>1560</v>
      </c>
      <c r="L52" s="148"/>
      <c r="M52" s="148"/>
    </row>
    <row r="53" spans="1:13" ht="18">
      <c r="A53" s="203" t="s">
        <v>129</v>
      </c>
      <c r="B53" s="148" t="s">
        <v>22</v>
      </c>
      <c r="C53" s="196">
        <v>42000</v>
      </c>
      <c r="D53" s="204">
        <f t="shared" si="0"/>
        <v>0.0913032760050208</v>
      </c>
      <c r="E53" s="195">
        <v>10500</v>
      </c>
      <c r="F53" s="195">
        <v>10500</v>
      </c>
      <c r="G53" s="195">
        <v>10500</v>
      </c>
      <c r="H53" s="195">
        <v>10500</v>
      </c>
      <c r="I53" s="196">
        <f t="shared" si="1"/>
        <v>42000</v>
      </c>
      <c r="J53" s="204">
        <f t="shared" si="2"/>
        <v>100</v>
      </c>
      <c r="K53" s="196">
        <f t="shared" si="3"/>
        <v>0</v>
      </c>
      <c r="L53" s="148"/>
      <c r="M53" s="148"/>
    </row>
    <row r="54" spans="1:13" ht="18">
      <c r="A54" s="203" t="s">
        <v>130</v>
      </c>
      <c r="B54" s="148" t="s">
        <v>23</v>
      </c>
      <c r="C54" s="196">
        <v>212700</v>
      </c>
      <c r="D54" s="204">
        <f t="shared" si="0"/>
        <v>0.4623858763397125</v>
      </c>
      <c r="E54" s="195">
        <v>52710</v>
      </c>
      <c r="F54" s="195">
        <v>52710</v>
      </c>
      <c r="G54" s="195">
        <v>53640</v>
      </c>
      <c r="H54" s="195">
        <v>53640</v>
      </c>
      <c r="I54" s="196">
        <f t="shared" si="1"/>
        <v>212700</v>
      </c>
      <c r="J54" s="204">
        <f t="shared" si="2"/>
        <v>100</v>
      </c>
      <c r="K54" s="196">
        <f t="shared" si="3"/>
        <v>0</v>
      </c>
      <c r="L54" s="148"/>
      <c r="M54" s="148"/>
    </row>
    <row r="55" spans="1:13" ht="18">
      <c r="A55" s="203" t="s">
        <v>131</v>
      </c>
      <c r="B55" s="148" t="s">
        <v>24</v>
      </c>
      <c r="C55" s="196">
        <v>362168</v>
      </c>
      <c r="D55" s="204">
        <f t="shared" si="0"/>
        <v>0.7873124967663423</v>
      </c>
      <c r="E55" s="195">
        <v>90540</v>
      </c>
      <c r="F55" s="195">
        <v>90540</v>
      </c>
      <c r="G55" s="195">
        <v>90540</v>
      </c>
      <c r="H55" s="195">
        <v>90540</v>
      </c>
      <c r="I55" s="196">
        <f t="shared" si="1"/>
        <v>362160</v>
      </c>
      <c r="J55" s="204">
        <f t="shared" si="2"/>
        <v>99.99779108038258</v>
      </c>
      <c r="K55" s="196">
        <f t="shared" si="3"/>
        <v>8</v>
      </c>
      <c r="L55" s="148"/>
      <c r="M55" s="148"/>
    </row>
    <row r="56" spans="1:13" ht="18">
      <c r="A56" s="203" t="s">
        <v>132</v>
      </c>
      <c r="B56" s="148" t="s">
        <v>25</v>
      </c>
      <c r="C56" s="196">
        <v>15900</v>
      </c>
      <c r="D56" s="204">
        <f t="shared" si="0"/>
        <v>0.03456481163047216</v>
      </c>
      <c r="E56" s="195">
        <v>2535</v>
      </c>
      <c r="F56" s="195">
        <v>2535</v>
      </c>
      <c r="G56" s="195">
        <v>2535</v>
      </c>
      <c r="H56" s="195">
        <v>2535</v>
      </c>
      <c r="I56" s="196">
        <f t="shared" si="1"/>
        <v>10140</v>
      </c>
      <c r="J56" s="204">
        <f t="shared" si="2"/>
        <v>63.77358490566038</v>
      </c>
      <c r="K56" s="196">
        <f t="shared" si="3"/>
        <v>5760</v>
      </c>
      <c r="L56" s="148"/>
      <c r="M56" s="148"/>
    </row>
    <row r="57" spans="1:13" ht="18">
      <c r="A57" s="203" t="s">
        <v>134</v>
      </c>
      <c r="B57" s="148" t="s">
        <v>27</v>
      </c>
      <c r="C57" s="196">
        <v>2000</v>
      </c>
      <c r="D57" s="204">
        <f t="shared" si="0"/>
        <v>0.004347775047858134</v>
      </c>
      <c r="E57" s="195">
        <v>0</v>
      </c>
      <c r="F57" s="195">
        <v>0</v>
      </c>
      <c r="G57" s="195">
        <v>0</v>
      </c>
      <c r="H57" s="195">
        <v>0</v>
      </c>
      <c r="I57" s="196">
        <f t="shared" si="1"/>
        <v>0</v>
      </c>
      <c r="J57" s="204">
        <f t="shared" si="2"/>
        <v>0</v>
      </c>
      <c r="K57" s="196">
        <f t="shared" si="3"/>
        <v>2000</v>
      </c>
      <c r="L57" s="148"/>
      <c r="M57" s="148"/>
    </row>
    <row r="58" spans="1:13" ht="18">
      <c r="A58" s="203" t="s">
        <v>135</v>
      </c>
      <c r="B58" s="148" t="s">
        <v>28</v>
      </c>
      <c r="C58" s="196">
        <v>62000</v>
      </c>
      <c r="D58" s="204">
        <f t="shared" si="0"/>
        <v>0.13478102648360216</v>
      </c>
      <c r="E58" s="195">
        <v>14850</v>
      </c>
      <c r="F58" s="195">
        <v>14850</v>
      </c>
      <c r="G58" s="195">
        <v>14850</v>
      </c>
      <c r="H58" s="195">
        <v>16950</v>
      </c>
      <c r="I58" s="196">
        <f t="shared" si="1"/>
        <v>61500</v>
      </c>
      <c r="J58" s="204">
        <f t="shared" si="2"/>
        <v>99.19354838709677</v>
      </c>
      <c r="K58" s="196">
        <f t="shared" si="3"/>
        <v>500</v>
      </c>
      <c r="L58" s="148"/>
      <c r="M58" s="148"/>
    </row>
    <row r="59" spans="1:13" ht="18">
      <c r="A59" s="203" t="s">
        <v>136</v>
      </c>
      <c r="B59" s="148" t="s">
        <v>29</v>
      </c>
      <c r="C59" s="196">
        <v>21000</v>
      </c>
      <c r="D59" s="204">
        <f t="shared" si="0"/>
        <v>0.0456516380025104</v>
      </c>
      <c r="E59" s="195">
        <v>5100</v>
      </c>
      <c r="F59" s="195">
        <v>6500</v>
      </c>
      <c r="G59" s="195">
        <v>2400</v>
      </c>
      <c r="H59" s="195">
        <v>6700</v>
      </c>
      <c r="I59" s="196">
        <f t="shared" si="1"/>
        <v>20700</v>
      </c>
      <c r="J59" s="204">
        <f t="shared" si="2"/>
        <v>98.57142857142857</v>
      </c>
      <c r="K59" s="196">
        <f t="shared" si="3"/>
        <v>300</v>
      </c>
      <c r="L59" s="148"/>
      <c r="M59" s="148"/>
    </row>
    <row r="60" spans="1:13" ht="18">
      <c r="A60" s="203" t="s">
        <v>137</v>
      </c>
      <c r="B60" s="148" t="s">
        <v>30</v>
      </c>
      <c r="C60" s="196">
        <v>80000</v>
      </c>
      <c r="D60" s="204">
        <f t="shared" si="0"/>
        <v>0.17391100191432535</v>
      </c>
      <c r="E60" s="195">
        <v>3888</v>
      </c>
      <c r="F60" s="195">
        <v>0</v>
      </c>
      <c r="G60" s="195">
        <v>0</v>
      </c>
      <c r="H60" s="195">
        <v>0</v>
      </c>
      <c r="I60" s="196">
        <f t="shared" si="1"/>
        <v>3888</v>
      </c>
      <c r="J60" s="204">
        <f t="shared" si="2"/>
        <v>4.86</v>
      </c>
      <c r="K60" s="196">
        <f t="shared" si="3"/>
        <v>76112</v>
      </c>
      <c r="L60" s="148"/>
      <c r="M60" s="148"/>
    </row>
    <row r="61" spans="1:13" ht="18">
      <c r="A61" s="203" t="s">
        <v>139</v>
      </c>
      <c r="B61" s="148" t="s">
        <v>32</v>
      </c>
      <c r="C61" s="196">
        <v>50000</v>
      </c>
      <c r="D61" s="204">
        <f t="shared" si="0"/>
        <v>0.10869437619645335</v>
      </c>
      <c r="E61" s="195">
        <v>0</v>
      </c>
      <c r="F61" s="195">
        <v>9600</v>
      </c>
      <c r="G61" s="195">
        <v>6262</v>
      </c>
      <c r="H61" s="195">
        <v>24715</v>
      </c>
      <c r="I61" s="196">
        <f t="shared" si="1"/>
        <v>40577</v>
      </c>
      <c r="J61" s="204">
        <f t="shared" si="2"/>
        <v>81.154</v>
      </c>
      <c r="K61" s="196">
        <f t="shared" si="3"/>
        <v>9423</v>
      </c>
      <c r="L61" s="148"/>
      <c r="M61" s="148"/>
    </row>
    <row r="62" spans="1:13" ht="18">
      <c r="A62" s="203" t="s">
        <v>139</v>
      </c>
      <c r="B62" s="148" t="s">
        <v>46</v>
      </c>
      <c r="C62" s="196">
        <v>92700</v>
      </c>
      <c r="D62" s="204">
        <f t="shared" si="0"/>
        <v>0.20151937346822452</v>
      </c>
      <c r="E62" s="195">
        <v>15000</v>
      </c>
      <c r="F62" s="195">
        <v>23400</v>
      </c>
      <c r="G62" s="195">
        <v>23400</v>
      </c>
      <c r="H62" s="195">
        <v>22500</v>
      </c>
      <c r="I62" s="196">
        <f t="shared" si="1"/>
        <v>84300</v>
      </c>
      <c r="J62" s="204">
        <f t="shared" si="2"/>
        <v>90.93851132686085</v>
      </c>
      <c r="K62" s="196">
        <f t="shared" si="3"/>
        <v>8400</v>
      </c>
      <c r="L62" s="148"/>
      <c r="M62" s="148"/>
    </row>
    <row r="63" spans="1:13" ht="18">
      <c r="A63" s="203" t="s">
        <v>140</v>
      </c>
      <c r="B63" s="148" t="s">
        <v>35</v>
      </c>
      <c r="C63" s="196">
        <v>10000</v>
      </c>
      <c r="D63" s="204">
        <f t="shared" si="0"/>
        <v>0.02173887523929067</v>
      </c>
      <c r="E63" s="195">
        <v>0</v>
      </c>
      <c r="F63" s="195">
        <v>4890</v>
      </c>
      <c r="G63" s="195">
        <v>1500</v>
      </c>
      <c r="H63" s="195">
        <v>2200</v>
      </c>
      <c r="I63" s="196">
        <f t="shared" si="1"/>
        <v>8590</v>
      </c>
      <c r="J63" s="204">
        <f t="shared" si="2"/>
        <v>85.9</v>
      </c>
      <c r="K63" s="196">
        <f t="shared" si="3"/>
        <v>1410</v>
      </c>
      <c r="L63" s="148"/>
      <c r="M63" s="148"/>
    </row>
    <row r="64" spans="1:13" ht="18">
      <c r="A64" s="203" t="s">
        <v>141</v>
      </c>
      <c r="B64" s="148" t="s">
        <v>36</v>
      </c>
      <c r="C64" s="196">
        <v>40000</v>
      </c>
      <c r="D64" s="204">
        <f t="shared" si="0"/>
        <v>0.08695550095716267</v>
      </c>
      <c r="E64" s="195">
        <v>7675</v>
      </c>
      <c r="F64" s="195">
        <v>7924.9</v>
      </c>
      <c r="G64" s="195">
        <v>3230</v>
      </c>
      <c r="H64" s="195">
        <v>9508</v>
      </c>
      <c r="I64" s="196">
        <f t="shared" si="1"/>
        <v>28337.9</v>
      </c>
      <c r="J64" s="204">
        <f t="shared" si="2"/>
        <v>70.84475</v>
      </c>
      <c r="K64" s="196">
        <f t="shared" si="3"/>
        <v>11662.099999999999</v>
      </c>
      <c r="L64" s="148"/>
      <c r="M64" s="148"/>
    </row>
    <row r="65" spans="1:13" ht="18">
      <c r="A65" s="203" t="s">
        <v>144</v>
      </c>
      <c r="B65" s="148" t="s">
        <v>39</v>
      </c>
      <c r="C65" s="196">
        <v>50000</v>
      </c>
      <c r="D65" s="204">
        <f t="shared" si="0"/>
        <v>0.10869437619645335</v>
      </c>
      <c r="E65" s="195">
        <v>14480</v>
      </c>
      <c r="F65" s="195">
        <v>0</v>
      </c>
      <c r="G65" s="195">
        <v>12760</v>
      </c>
      <c r="H65" s="195">
        <v>22540</v>
      </c>
      <c r="I65" s="196">
        <f t="shared" si="1"/>
        <v>49780</v>
      </c>
      <c r="J65" s="204">
        <f t="shared" si="2"/>
        <v>99.56</v>
      </c>
      <c r="K65" s="196">
        <f t="shared" si="3"/>
        <v>220</v>
      </c>
      <c r="L65" s="148"/>
      <c r="M65" s="148"/>
    </row>
    <row r="66" spans="1:13" ht="18">
      <c r="A66" s="203" t="s">
        <v>116</v>
      </c>
      <c r="B66" s="148" t="s">
        <v>284</v>
      </c>
      <c r="C66" s="196">
        <v>800</v>
      </c>
      <c r="D66" s="204">
        <f t="shared" si="0"/>
        <v>0.0017391100191432535</v>
      </c>
      <c r="E66" s="195">
        <v>0</v>
      </c>
      <c r="F66" s="195">
        <v>0</v>
      </c>
      <c r="G66" s="195">
        <v>0</v>
      </c>
      <c r="H66" s="195">
        <v>0</v>
      </c>
      <c r="I66" s="196">
        <f t="shared" si="1"/>
        <v>0</v>
      </c>
      <c r="J66" s="204">
        <f t="shared" si="2"/>
        <v>0</v>
      </c>
      <c r="K66" s="196">
        <f t="shared" si="3"/>
        <v>800</v>
      </c>
      <c r="L66" s="148"/>
      <c r="M66" s="148"/>
    </row>
    <row r="67" spans="1:13" ht="18">
      <c r="A67" s="203" t="s">
        <v>116</v>
      </c>
      <c r="B67" s="148" t="s">
        <v>285</v>
      </c>
      <c r="C67" s="196">
        <v>1200</v>
      </c>
      <c r="D67" s="204">
        <f t="shared" si="0"/>
        <v>0.0026086650287148803</v>
      </c>
      <c r="E67" s="195">
        <v>0</v>
      </c>
      <c r="F67" s="195">
        <v>0</v>
      </c>
      <c r="G67" s="195">
        <v>0</v>
      </c>
      <c r="H67" s="195">
        <v>0</v>
      </c>
      <c r="I67" s="196">
        <f t="shared" si="1"/>
        <v>0</v>
      </c>
      <c r="J67" s="204">
        <f t="shared" si="2"/>
        <v>0</v>
      </c>
      <c r="K67" s="196">
        <f t="shared" si="3"/>
        <v>1200</v>
      </c>
      <c r="L67" s="148"/>
      <c r="M67" s="148"/>
    </row>
    <row r="68" spans="1:13" ht="18">
      <c r="A68" s="203" t="s">
        <v>116</v>
      </c>
      <c r="B68" s="148" t="s">
        <v>193</v>
      </c>
      <c r="C68" s="196">
        <v>11000</v>
      </c>
      <c r="D68" s="204">
        <f t="shared" si="0"/>
        <v>0.023912762763219735</v>
      </c>
      <c r="E68" s="195">
        <v>0</v>
      </c>
      <c r="F68" s="195">
        <v>11000</v>
      </c>
      <c r="G68" s="195">
        <v>0</v>
      </c>
      <c r="H68" s="195">
        <v>0</v>
      </c>
      <c r="I68" s="196">
        <f t="shared" si="1"/>
        <v>11000</v>
      </c>
      <c r="J68" s="204">
        <f t="shared" si="2"/>
        <v>100</v>
      </c>
      <c r="K68" s="196">
        <f t="shared" si="3"/>
        <v>0</v>
      </c>
      <c r="L68" s="148"/>
      <c r="M68" s="148"/>
    </row>
    <row r="69" spans="1:13" ht="18">
      <c r="A69" s="203" t="s">
        <v>117</v>
      </c>
      <c r="B69" s="148" t="s">
        <v>194</v>
      </c>
      <c r="C69" s="196">
        <v>5900</v>
      </c>
      <c r="D69" s="204">
        <f t="shared" si="0"/>
        <v>0.012825936391181495</v>
      </c>
      <c r="E69" s="195">
        <v>0</v>
      </c>
      <c r="F69" s="195">
        <v>5900</v>
      </c>
      <c r="G69" s="195">
        <v>0</v>
      </c>
      <c r="H69" s="195">
        <v>0</v>
      </c>
      <c r="I69" s="196">
        <f t="shared" si="1"/>
        <v>5900</v>
      </c>
      <c r="J69" s="204">
        <f t="shared" si="2"/>
        <v>100</v>
      </c>
      <c r="K69" s="196">
        <f t="shared" si="3"/>
        <v>0</v>
      </c>
      <c r="L69" s="148"/>
      <c r="M69" s="148"/>
    </row>
    <row r="70" spans="1:13" ht="18">
      <c r="A70" s="203" t="s">
        <v>118</v>
      </c>
      <c r="B70" s="148" t="s">
        <v>195</v>
      </c>
      <c r="C70" s="196">
        <v>7100</v>
      </c>
      <c r="D70" s="204">
        <f t="shared" si="0"/>
        <v>0.015434601419896376</v>
      </c>
      <c r="E70" s="195">
        <v>0</v>
      </c>
      <c r="F70" s="195">
        <v>0</v>
      </c>
      <c r="G70" s="195">
        <v>6300</v>
      </c>
      <c r="H70" s="195">
        <v>0</v>
      </c>
      <c r="I70" s="196">
        <f t="shared" si="1"/>
        <v>6300</v>
      </c>
      <c r="J70" s="204">
        <f t="shared" si="2"/>
        <v>88.73239436619718</v>
      </c>
      <c r="K70" s="196">
        <f t="shared" si="3"/>
        <v>800</v>
      </c>
      <c r="L70" s="148"/>
      <c r="M70" s="148"/>
    </row>
    <row r="71" spans="1:13" ht="18">
      <c r="A71" s="203" t="s">
        <v>118</v>
      </c>
      <c r="B71" s="148" t="s">
        <v>112</v>
      </c>
      <c r="C71" s="196">
        <v>10000</v>
      </c>
      <c r="D71" s="204">
        <f t="shared" si="0"/>
        <v>0.02173887523929067</v>
      </c>
      <c r="E71" s="195">
        <v>0</v>
      </c>
      <c r="F71" s="195">
        <v>0</v>
      </c>
      <c r="G71" s="195">
        <v>10000</v>
      </c>
      <c r="H71" s="195">
        <v>0</v>
      </c>
      <c r="I71" s="196">
        <f t="shared" si="1"/>
        <v>10000</v>
      </c>
      <c r="J71" s="204">
        <f t="shared" si="2"/>
        <v>100</v>
      </c>
      <c r="K71" s="196">
        <f t="shared" si="3"/>
        <v>0</v>
      </c>
      <c r="L71" s="148"/>
      <c r="M71" s="148"/>
    </row>
    <row r="72" spans="1:13" ht="18">
      <c r="A72" s="192" t="s">
        <v>153</v>
      </c>
      <c r="B72" s="193" t="s">
        <v>47</v>
      </c>
      <c r="C72" s="194"/>
      <c r="D72" s="204"/>
      <c r="E72" s="195"/>
      <c r="F72" s="195"/>
      <c r="G72" s="195"/>
      <c r="H72" s="195"/>
      <c r="I72" s="196">
        <f t="shared" si="1"/>
        <v>0</v>
      </c>
      <c r="J72" s="204"/>
      <c r="K72" s="196"/>
      <c r="L72" s="148"/>
      <c r="M72" s="148"/>
    </row>
    <row r="73" spans="1:13" ht="18">
      <c r="A73" s="205" t="s">
        <v>154</v>
      </c>
      <c r="B73" s="206" t="s">
        <v>48</v>
      </c>
      <c r="C73" s="207">
        <f>SUM(C74:C79)</f>
        <v>49710</v>
      </c>
      <c r="D73" s="204"/>
      <c r="E73" s="195"/>
      <c r="F73" s="195"/>
      <c r="G73" s="195"/>
      <c r="H73" s="195"/>
      <c r="I73" s="196"/>
      <c r="J73" s="204"/>
      <c r="K73" s="196"/>
      <c r="L73" s="148"/>
      <c r="M73" s="148"/>
    </row>
    <row r="74" spans="1:13" ht="18">
      <c r="A74" s="203" t="s">
        <v>139</v>
      </c>
      <c r="B74" s="148" t="s">
        <v>106</v>
      </c>
      <c r="C74" s="196">
        <v>29710</v>
      </c>
      <c r="D74" s="204">
        <f t="shared" si="0"/>
        <v>0.06458619833593258</v>
      </c>
      <c r="E74" s="195">
        <v>0</v>
      </c>
      <c r="F74" s="195">
        <v>14610</v>
      </c>
      <c r="G74" s="195">
        <v>15100</v>
      </c>
      <c r="H74" s="195">
        <v>0</v>
      </c>
      <c r="I74" s="196">
        <f aca="true" t="shared" si="4" ref="I74:I134">SUM(E74:H74)</f>
        <v>29710</v>
      </c>
      <c r="J74" s="204">
        <f>I74*100/C74</f>
        <v>100</v>
      </c>
      <c r="K74" s="196">
        <f>C74-I74</f>
        <v>0</v>
      </c>
      <c r="L74" s="148"/>
      <c r="M74" s="148"/>
    </row>
    <row r="75" spans="1:13" ht="18">
      <c r="A75" s="203" t="s">
        <v>139</v>
      </c>
      <c r="B75" s="148" t="s">
        <v>49</v>
      </c>
      <c r="C75" s="196">
        <v>0</v>
      </c>
      <c r="D75" s="204">
        <f t="shared" si="0"/>
        <v>0</v>
      </c>
      <c r="E75" s="195">
        <v>0</v>
      </c>
      <c r="F75" s="195">
        <v>0</v>
      </c>
      <c r="G75" s="195">
        <v>0</v>
      </c>
      <c r="H75" s="195">
        <v>0</v>
      </c>
      <c r="I75" s="196">
        <f t="shared" si="4"/>
        <v>0</v>
      </c>
      <c r="J75" s="204">
        <v>0</v>
      </c>
      <c r="K75" s="196">
        <f>C75-I75</f>
        <v>0</v>
      </c>
      <c r="L75" s="148"/>
      <c r="M75" s="148"/>
    </row>
    <row r="76" spans="1:13" ht="18">
      <c r="A76" s="203" t="s">
        <v>150</v>
      </c>
      <c r="B76" s="148" t="s">
        <v>196</v>
      </c>
      <c r="C76" s="196">
        <v>20000</v>
      </c>
      <c r="D76" s="204">
        <f t="shared" si="0"/>
        <v>0.04347775047858134</v>
      </c>
      <c r="E76" s="195">
        <v>20000</v>
      </c>
      <c r="F76" s="195">
        <v>0</v>
      </c>
      <c r="G76" s="195">
        <v>0</v>
      </c>
      <c r="H76" s="195">
        <v>0</v>
      </c>
      <c r="I76" s="196">
        <f t="shared" si="4"/>
        <v>20000</v>
      </c>
      <c r="J76" s="204">
        <f>I76*100/C76</f>
        <v>100</v>
      </c>
      <c r="K76" s="196">
        <f>C76-I76</f>
        <v>0</v>
      </c>
      <c r="L76" s="148"/>
      <c r="M76" s="148"/>
    </row>
    <row r="77" spans="1:13" ht="18">
      <c r="A77" s="203"/>
      <c r="B77" s="148" t="s">
        <v>197</v>
      </c>
      <c r="C77" s="196"/>
      <c r="D77" s="204"/>
      <c r="E77" s="195"/>
      <c r="F77" s="195"/>
      <c r="G77" s="195"/>
      <c r="H77" s="195"/>
      <c r="I77" s="196"/>
      <c r="J77" s="204"/>
      <c r="K77" s="196"/>
      <c r="L77" s="148"/>
      <c r="M77" s="148"/>
    </row>
    <row r="78" spans="1:13" ht="18">
      <c r="A78" s="203"/>
      <c r="B78" s="148" t="s">
        <v>198</v>
      </c>
      <c r="C78" s="196"/>
      <c r="D78" s="204"/>
      <c r="E78" s="195"/>
      <c r="F78" s="195"/>
      <c r="G78" s="195"/>
      <c r="H78" s="195"/>
      <c r="I78" s="196"/>
      <c r="J78" s="204"/>
      <c r="K78" s="196"/>
      <c r="L78" s="148"/>
      <c r="M78" s="148"/>
    </row>
    <row r="79" spans="1:13" ht="18">
      <c r="A79" s="192" t="s">
        <v>155</v>
      </c>
      <c r="B79" s="193" t="s">
        <v>50</v>
      </c>
      <c r="C79" s="194"/>
      <c r="D79" s="204"/>
      <c r="E79" s="195"/>
      <c r="F79" s="195"/>
      <c r="G79" s="195"/>
      <c r="H79" s="195"/>
      <c r="I79" s="196"/>
      <c r="J79" s="204"/>
      <c r="K79" s="196"/>
      <c r="L79" s="148"/>
      <c r="M79" s="148"/>
    </row>
    <row r="80" spans="1:13" ht="18">
      <c r="A80" s="205" t="s">
        <v>156</v>
      </c>
      <c r="B80" s="206" t="s">
        <v>51</v>
      </c>
      <c r="C80" s="207">
        <f>SUM(C81:C86)</f>
        <v>4745386</v>
      </c>
      <c r="D80" s="204"/>
      <c r="E80" s="195"/>
      <c r="F80" s="195"/>
      <c r="G80" s="195"/>
      <c r="H80" s="195"/>
      <c r="I80" s="196"/>
      <c r="J80" s="204"/>
      <c r="K80" s="196"/>
      <c r="L80" s="148"/>
      <c r="M80" s="148"/>
    </row>
    <row r="81" spans="1:13" ht="18">
      <c r="A81" s="203" t="s">
        <v>139</v>
      </c>
      <c r="B81" s="148" t="s">
        <v>52</v>
      </c>
      <c r="C81" s="196">
        <v>130000</v>
      </c>
      <c r="D81" s="204">
        <f aca="true" t="shared" si="5" ref="D81:D149">C81*100/46000540</f>
        <v>0.2826053781107787</v>
      </c>
      <c r="E81" s="195">
        <v>0</v>
      </c>
      <c r="F81" s="195">
        <v>129515</v>
      </c>
      <c r="G81" s="195">
        <v>0</v>
      </c>
      <c r="H81" s="195">
        <v>0</v>
      </c>
      <c r="I81" s="196">
        <f t="shared" si="4"/>
        <v>129515</v>
      </c>
      <c r="J81" s="204">
        <f aca="true" t="shared" si="6" ref="J81:J122">I81*100/C81</f>
        <v>99.62692307692308</v>
      </c>
      <c r="K81" s="196">
        <f aca="true" t="shared" si="7" ref="K81:K138">C81-I81</f>
        <v>485</v>
      </c>
      <c r="L81" s="148"/>
      <c r="M81" s="148"/>
    </row>
    <row r="82" spans="1:13" ht="18">
      <c r="A82" s="203" t="s">
        <v>142</v>
      </c>
      <c r="B82" s="148" t="s">
        <v>107</v>
      </c>
      <c r="C82" s="196">
        <v>231900</v>
      </c>
      <c r="D82" s="204">
        <f t="shared" si="5"/>
        <v>0.5041245167991506</v>
      </c>
      <c r="E82" s="195">
        <v>11880</v>
      </c>
      <c r="F82" s="195">
        <v>35340</v>
      </c>
      <c r="G82" s="195">
        <v>19400</v>
      </c>
      <c r="H82" s="195">
        <v>116870</v>
      </c>
      <c r="I82" s="196">
        <f t="shared" si="4"/>
        <v>183490</v>
      </c>
      <c r="J82" s="204">
        <f t="shared" si="6"/>
        <v>79.1246226821906</v>
      </c>
      <c r="K82" s="196">
        <f t="shared" si="7"/>
        <v>48410</v>
      </c>
      <c r="L82" s="148"/>
      <c r="M82" s="148"/>
    </row>
    <row r="83" spans="1:13" ht="18">
      <c r="A83" s="203" t="s">
        <v>157</v>
      </c>
      <c r="B83" s="148" t="s">
        <v>53</v>
      </c>
      <c r="C83" s="196">
        <v>1429486</v>
      </c>
      <c r="D83" s="204">
        <f t="shared" si="5"/>
        <v>3.107541781031266</v>
      </c>
      <c r="E83" s="195">
        <v>0</v>
      </c>
      <c r="F83" s="195">
        <v>681863.34</v>
      </c>
      <c r="G83" s="195">
        <v>0</v>
      </c>
      <c r="H83" s="195">
        <v>156860.62</v>
      </c>
      <c r="I83" s="196">
        <f t="shared" si="4"/>
        <v>838723.96</v>
      </c>
      <c r="J83" s="204">
        <f t="shared" si="6"/>
        <v>58.673114671986994</v>
      </c>
      <c r="K83" s="196">
        <f t="shared" si="7"/>
        <v>590762.04</v>
      </c>
      <c r="L83" s="148"/>
      <c r="M83" s="148"/>
    </row>
    <row r="84" spans="1:13" ht="18">
      <c r="A84" s="203" t="s">
        <v>150</v>
      </c>
      <c r="B84" s="148" t="s">
        <v>199</v>
      </c>
      <c r="C84" s="196">
        <v>30000</v>
      </c>
      <c r="D84" s="204">
        <f t="shared" si="5"/>
        <v>0.06521662571787201</v>
      </c>
      <c r="E84" s="195">
        <v>0</v>
      </c>
      <c r="F84" s="195">
        <v>30000</v>
      </c>
      <c r="G84" s="195">
        <v>0</v>
      </c>
      <c r="H84" s="195">
        <v>0</v>
      </c>
      <c r="I84" s="196">
        <f t="shared" si="4"/>
        <v>30000</v>
      </c>
      <c r="J84" s="204">
        <f t="shared" si="6"/>
        <v>100</v>
      </c>
      <c r="K84" s="196">
        <f t="shared" si="7"/>
        <v>0</v>
      </c>
      <c r="L84" s="148"/>
      <c r="M84" s="148"/>
    </row>
    <row r="85" spans="1:13" ht="18">
      <c r="A85" s="203" t="s">
        <v>150</v>
      </c>
      <c r="B85" s="148" t="s">
        <v>200</v>
      </c>
      <c r="C85" s="196">
        <v>60000</v>
      </c>
      <c r="D85" s="204">
        <f t="shared" si="5"/>
        <v>0.13043325143574402</v>
      </c>
      <c r="E85" s="195">
        <v>0</v>
      </c>
      <c r="F85" s="195">
        <v>60000</v>
      </c>
      <c r="G85" s="195">
        <v>0</v>
      </c>
      <c r="H85" s="195">
        <v>0</v>
      </c>
      <c r="I85" s="196">
        <f t="shared" si="4"/>
        <v>60000</v>
      </c>
      <c r="J85" s="204">
        <f t="shared" si="6"/>
        <v>100</v>
      </c>
      <c r="K85" s="196">
        <f t="shared" si="7"/>
        <v>0</v>
      </c>
      <c r="L85" s="148"/>
      <c r="M85" s="148"/>
    </row>
    <row r="86" spans="1:13" ht="18">
      <c r="A86" s="203" t="s">
        <v>150</v>
      </c>
      <c r="B86" s="148" t="s">
        <v>201</v>
      </c>
      <c r="C86" s="196">
        <v>2864000</v>
      </c>
      <c r="D86" s="204">
        <f t="shared" si="5"/>
        <v>6.226013868532847</v>
      </c>
      <c r="E86" s="195">
        <v>716000</v>
      </c>
      <c r="F86" s="195">
        <v>729000</v>
      </c>
      <c r="G86" s="195">
        <v>729000</v>
      </c>
      <c r="H86" s="195">
        <v>751000</v>
      </c>
      <c r="I86" s="196">
        <f t="shared" si="4"/>
        <v>2925000</v>
      </c>
      <c r="J86" s="204">
        <f t="shared" si="6"/>
        <v>102.12988826815642</v>
      </c>
      <c r="K86" s="196">
        <f t="shared" si="7"/>
        <v>-61000</v>
      </c>
      <c r="L86" s="148"/>
      <c r="M86" s="148"/>
    </row>
    <row r="87" spans="1:13" ht="18">
      <c r="A87" s="203"/>
      <c r="B87" s="148" t="s">
        <v>202</v>
      </c>
      <c r="C87" s="196"/>
      <c r="D87" s="204"/>
      <c r="E87" s="195"/>
      <c r="F87" s="195"/>
      <c r="G87" s="195"/>
      <c r="H87" s="195"/>
      <c r="I87" s="196"/>
      <c r="J87" s="204"/>
      <c r="K87" s="196"/>
      <c r="L87" s="148"/>
      <c r="M87" s="148"/>
    </row>
    <row r="88" spans="1:13" ht="18">
      <c r="A88" s="203"/>
      <c r="B88" s="193" t="s">
        <v>203</v>
      </c>
      <c r="C88" s="196"/>
      <c r="D88" s="204"/>
      <c r="E88" s="195"/>
      <c r="F88" s="195"/>
      <c r="G88" s="195"/>
      <c r="H88" s="195"/>
      <c r="I88" s="196"/>
      <c r="J88" s="204"/>
      <c r="K88" s="196"/>
      <c r="L88" s="148"/>
      <c r="M88" s="148"/>
    </row>
    <row r="89" spans="1:13" ht="18">
      <c r="A89" s="208"/>
      <c r="B89" s="206" t="s">
        <v>204</v>
      </c>
      <c r="C89" s="209">
        <f>SUM(C90:C93)</f>
        <v>306000</v>
      </c>
      <c r="D89" s="204"/>
      <c r="E89" s="195"/>
      <c r="F89" s="195"/>
      <c r="G89" s="195"/>
      <c r="H89" s="195"/>
      <c r="I89" s="196"/>
      <c r="J89" s="204"/>
      <c r="K89" s="196"/>
      <c r="L89" s="148"/>
      <c r="M89" s="148"/>
    </row>
    <row r="90" spans="1:13" ht="18">
      <c r="A90" s="203" t="s">
        <v>139</v>
      </c>
      <c r="B90" s="148" t="s">
        <v>205</v>
      </c>
      <c r="C90" s="196">
        <v>66000</v>
      </c>
      <c r="D90" s="204">
        <f t="shared" si="5"/>
        <v>0.14347657657931842</v>
      </c>
      <c r="E90" s="195">
        <v>0</v>
      </c>
      <c r="F90" s="195">
        <v>0</v>
      </c>
      <c r="G90" s="195">
        <v>47670</v>
      </c>
      <c r="H90" s="195">
        <v>4611</v>
      </c>
      <c r="I90" s="196">
        <f t="shared" si="4"/>
        <v>52281</v>
      </c>
      <c r="J90" s="204">
        <f t="shared" si="6"/>
        <v>79.21363636363637</v>
      </c>
      <c r="K90" s="196">
        <f t="shared" si="7"/>
        <v>13719</v>
      </c>
      <c r="L90" s="148"/>
      <c r="M90" s="148"/>
    </row>
    <row r="91" spans="1:13" ht="18">
      <c r="A91" s="203"/>
      <c r="B91" s="148" t="s">
        <v>206</v>
      </c>
      <c r="C91" s="196"/>
      <c r="D91" s="204"/>
      <c r="E91" s="195"/>
      <c r="F91" s="195"/>
      <c r="G91" s="195"/>
      <c r="H91" s="195"/>
      <c r="I91" s="196"/>
      <c r="J91" s="204"/>
      <c r="K91" s="196"/>
      <c r="L91" s="148"/>
      <c r="M91" s="148"/>
    </row>
    <row r="92" spans="1:13" ht="18">
      <c r="A92" s="203"/>
      <c r="B92" s="148" t="s">
        <v>207</v>
      </c>
      <c r="C92" s="196"/>
      <c r="D92" s="204"/>
      <c r="E92" s="195"/>
      <c r="F92" s="195"/>
      <c r="G92" s="195"/>
      <c r="H92" s="195"/>
      <c r="I92" s="196"/>
      <c r="J92" s="204"/>
      <c r="K92" s="196"/>
      <c r="L92" s="148"/>
      <c r="M92" s="148"/>
    </row>
    <row r="93" spans="1:13" ht="18">
      <c r="A93" s="203" t="s">
        <v>168</v>
      </c>
      <c r="B93" s="148" t="s">
        <v>208</v>
      </c>
      <c r="C93" s="196">
        <v>240000</v>
      </c>
      <c r="D93" s="204">
        <f t="shared" si="5"/>
        <v>0.5217330057429761</v>
      </c>
      <c r="E93" s="195">
        <v>0</v>
      </c>
      <c r="F93" s="195">
        <v>0</v>
      </c>
      <c r="G93" s="195">
        <v>0</v>
      </c>
      <c r="H93" s="195">
        <v>0</v>
      </c>
      <c r="I93" s="196">
        <f t="shared" si="4"/>
        <v>0</v>
      </c>
      <c r="J93" s="204">
        <f t="shared" si="6"/>
        <v>0</v>
      </c>
      <c r="K93" s="196">
        <f t="shared" si="7"/>
        <v>240000</v>
      </c>
      <c r="L93" s="148"/>
      <c r="M93" s="148"/>
    </row>
    <row r="94" spans="1:13" ht="18">
      <c r="A94" s="203"/>
      <c r="B94" s="148" t="s">
        <v>209</v>
      </c>
      <c r="C94" s="196"/>
      <c r="D94" s="204"/>
      <c r="E94" s="195"/>
      <c r="F94" s="195"/>
      <c r="G94" s="195"/>
      <c r="H94" s="195"/>
      <c r="I94" s="196"/>
      <c r="J94" s="204"/>
      <c r="K94" s="196"/>
      <c r="L94" s="148"/>
      <c r="M94" s="148"/>
    </row>
    <row r="95" spans="1:13" ht="18">
      <c r="A95" s="192" t="s">
        <v>158</v>
      </c>
      <c r="B95" s="193" t="s">
        <v>56</v>
      </c>
      <c r="C95" s="194"/>
      <c r="D95" s="204"/>
      <c r="E95" s="195"/>
      <c r="F95" s="195"/>
      <c r="G95" s="195"/>
      <c r="H95" s="195"/>
      <c r="I95" s="196"/>
      <c r="J95" s="204"/>
      <c r="K95" s="196"/>
      <c r="L95" s="148"/>
      <c r="M95" s="148"/>
    </row>
    <row r="96" spans="1:13" ht="18">
      <c r="A96" s="205" t="s">
        <v>159</v>
      </c>
      <c r="B96" s="206" t="s">
        <v>57</v>
      </c>
      <c r="C96" s="207">
        <f>SUM(C97:C117)</f>
        <v>3464289.42</v>
      </c>
      <c r="D96" s="204"/>
      <c r="E96" s="195"/>
      <c r="F96" s="195"/>
      <c r="G96" s="195"/>
      <c r="H96" s="195"/>
      <c r="I96" s="196"/>
      <c r="J96" s="204"/>
      <c r="K96" s="196"/>
      <c r="L96" s="148"/>
      <c r="M96" s="148"/>
    </row>
    <row r="97" spans="1:13" ht="18">
      <c r="A97" s="203" t="s">
        <v>128</v>
      </c>
      <c r="B97" s="148" t="s">
        <v>20</v>
      </c>
      <c r="C97" s="196">
        <v>643740</v>
      </c>
      <c r="D97" s="204">
        <f t="shared" si="5"/>
        <v>1.3994183546540975</v>
      </c>
      <c r="E97" s="195">
        <v>158910</v>
      </c>
      <c r="F97" s="195">
        <v>158910</v>
      </c>
      <c r="G97" s="195">
        <v>161760</v>
      </c>
      <c r="H97" s="195">
        <v>161760</v>
      </c>
      <c r="I97" s="196">
        <f t="shared" si="4"/>
        <v>641340</v>
      </c>
      <c r="J97" s="204">
        <f t="shared" si="6"/>
        <v>99.62717867462018</v>
      </c>
      <c r="K97" s="196">
        <f t="shared" si="7"/>
        <v>2400</v>
      </c>
      <c r="L97" s="148"/>
      <c r="M97" s="148"/>
    </row>
    <row r="98" spans="1:13" ht="18">
      <c r="A98" s="203" t="s">
        <v>152</v>
      </c>
      <c r="B98" s="148" t="s">
        <v>21</v>
      </c>
      <c r="C98" s="196">
        <v>21300</v>
      </c>
      <c r="D98" s="204">
        <f t="shared" si="5"/>
        <v>0.04630380425968913</v>
      </c>
      <c r="E98" s="195">
        <v>0</v>
      </c>
      <c r="F98" s="195">
        <v>0</v>
      </c>
      <c r="G98" s="195">
        <v>0</v>
      </c>
      <c r="H98" s="195"/>
      <c r="I98" s="196">
        <f t="shared" si="4"/>
        <v>0</v>
      </c>
      <c r="J98" s="204">
        <f t="shared" si="6"/>
        <v>0</v>
      </c>
      <c r="K98" s="196">
        <f t="shared" si="7"/>
        <v>21300</v>
      </c>
      <c r="L98" s="148"/>
      <c r="M98" s="148"/>
    </row>
    <row r="99" spans="1:13" ht="18">
      <c r="A99" s="203" t="s">
        <v>129</v>
      </c>
      <c r="B99" s="148" t="s">
        <v>22</v>
      </c>
      <c r="C99" s="196">
        <v>42000</v>
      </c>
      <c r="D99" s="204">
        <f t="shared" si="5"/>
        <v>0.0913032760050208</v>
      </c>
      <c r="E99" s="195">
        <v>10500</v>
      </c>
      <c r="F99" s="195">
        <v>10500</v>
      </c>
      <c r="G99" s="195">
        <v>10500</v>
      </c>
      <c r="H99" s="195">
        <v>10500</v>
      </c>
      <c r="I99" s="196">
        <f t="shared" si="4"/>
        <v>42000</v>
      </c>
      <c r="J99" s="204">
        <f t="shared" si="6"/>
        <v>100</v>
      </c>
      <c r="K99" s="196">
        <f t="shared" si="7"/>
        <v>0</v>
      </c>
      <c r="L99" s="148"/>
      <c r="M99" s="148"/>
    </row>
    <row r="100" spans="1:13" ht="18">
      <c r="A100" s="203" t="s">
        <v>131</v>
      </c>
      <c r="B100" s="148" t="s">
        <v>24</v>
      </c>
      <c r="C100" s="196">
        <v>519541</v>
      </c>
      <c r="D100" s="204">
        <f t="shared" si="5"/>
        <v>1.1294236980696313</v>
      </c>
      <c r="E100" s="195">
        <v>129870</v>
      </c>
      <c r="F100" s="195">
        <v>129870</v>
      </c>
      <c r="G100" s="195">
        <v>129870</v>
      </c>
      <c r="H100" s="195">
        <v>129870</v>
      </c>
      <c r="I100" s="196">
        <f t="shared" si="4"/>
        <v>519480</v>
      </c>
      <c r="J100" s="204">
        <f t="shared" si="6"/>
        <v>99.98825886696142</v>
      </c>
      <c r="K100" s="196">
        <f t="shared" si="7"/>
        <v>61</v>
      </c>
      <c r="L100" s="148"/>
      <c r="M100" s="148"/>
    </row>
    <row r="101" spans="1:13" ht="18">
      <c r="A101" s="203" t="s">
        <v>132</v>
      </c>
      <c r="B101" s="148" t="s">
        <v>25</v>
      </c>
      <c r="C101" s="196">
        <v>13056</v>
      </c>
      <c r="D101" s="204">
        <f t="shared" si="5"/>
        <v>0.028382275512417898</v>
      </c>
      <c r="E101" s="195">
        <v>3180</v>
      </c>
      <c r="F101" s="195">
        <v>3180</v>
      </c>
      <c r="G101" s="195">
        <v>3180</v>
      </c>
      <c r="H101" s="195">
        <v>3180</v>
      </c>
      <c r="I101" s="196">
        <f t="shared" si="4"/>
        <v>12720</v>
      </c>
      <c r="J101" s="204">
        <f t="shared" si="6"/>
        <v>97.42647058823529</v>
      </c>
      <c r="K101" s="196">
        <f t="shared" si="7"/>
        <v>336</v>
      </c>
      <c r="L101" s="148"/>
      <c r="M101" s="148"/>
    </row>
    <row r="102" spans="1:13" ht="18">
      <c r="A102" s="203" t="s">
        <v>133</v>
      </c>
      <c r="B102" s="148" t="s">
        <v>26</v>
      </c>
      <c r="C102" s="196">
        <v>300000</v>
      </c>
      <c r="D102" s="204">
        <f t="shared" si="5"/>
        <v>0.6521662571787201</v>
      </c>
      <c r="E102" s="195">
        <v>0</v>
      </c>
      <c r="F102" s="195">
        <v>9600</v>
      </c>
      <c r="G102" s="195">
        <v>59800</v>
      </c>
      <c r="H102" s="195">
        <v>162800</v>
      </c>
      <c r="I102" s="196">
        <f t="shared" si="4"/>
        <v>232200</v>
      </c>
      <c r="J102" s="204">
        <f t="shared" si="6"/>
        <v>77.4</v>
      </c>
      <c r="K102" s="196">
        <f t="shared" si="7"/>
        <v>67800</v>
      </c>
      <c r="L102" s="148"/>
      <c r="M102" s="148"/>
    </row>
    <row r="103" spans="1:13" ht="18">
      <c r="A103" s="203" t="s">
        <v>134</v>
      </c>
      <c r="B103" s="148" t="s">
        <v>27</v>
      </c>
      <c r="C103" s="196">
        <v>15000</v>
      </c>
      <c r="D103" s="204">
        <f t="shared" si="5"/>
        <v>0.032608312858936006</v>
      </c>
      <c r="E103" s="195">
        <v>0</v>
      </c>
      <c r="F103" s="195">
        <v>0</v>
      </c>
      <c r="G103" s="195">
        <v>0</v>
      </c>
      <c r="H103" s="195">
        <v>0</v>
      </c>
      <c r="I103" s="196">
        <f t="shared" si="4"/>
        <v>0</v>
      </c>
      <c r="J103" s="204">
        <f t="shared" si="6"/>
        <v>0</v>
      </c>
      <c r="K103" s="196">
        <f t="shared" si="7"/>
        <v>15000</v>
      </c>
      <c r="L103" s="148"/>
      <c r="M103" s="148"/>
    </row>
    <row r="104" spans="1:13" ht="18">
      <c r="A104" s="203" t="s">
        <v>135</v>
      </c>
      <c r="B104" s="148" t="s">
        <v>28</v>
      </c>
      <c r="C104" s="196">
        <v>28000</v>
      </c>
      <c r="D104" s="204">
        <f t="shared" si="5"/>
        <v>0.06086885067001387</v>
      </c>
      <c r="E104" s="195">
        <v>0</v>
      </c>
      <c r="F104" s="195">
        <v>0</v>
      </c>
      <c r="G104" s="195">
        <v>0</v>
      </c>
      <c r="H104" s="195">
        <v>0</v>
      </c>
      <c r="I104" s="196">
        <f t="shared" si="4"/>
        <v>0</v>
      </c>
      <c r="J104" s="204">
        <f t="shared" si="6"/>
        <v>0</v>
      </c>
      <c r="K104" s="196">
        <f t="shared" si="7"/>
        <v>28000</v>
      </c>
      <c r="L104" s="148"/>
      <c r="M104" s="148"/>
    </row>
    <row r="105" spans="1:13" ht="18">
      <c r="A105" s="203" t="s">
        <v>136</v>
      </c>
      <c r="B105" s="148" t="s">
        <v>29</v>
      </c>
      <c r="C105" s="196">
        <v>5000</v>
      </c>
      <c r="D105" s="204">
        <f t="shared" si="5"/>
        <v>0.010869437619645334</v>
      </c>
      <c r="E105" s="195">
        <v>0</v>
      </c>
      <c r="F105" s="195">
        <v>0</v>
      </c>
      <c r="G105" s="195">
        <v>0</v>
      </c>
      <c r="H105" s="195">
        <v>0</v>
      </c>
      <c r="I105" s="196">
        <f t="shared" si="4"/>
        <v>0</v>
      </c>
      <c r="J105" s="204">
        <f t="shared" si="6"/>
        <v>0</v>
      </c>
      <c r="K105" s="196">
        <f t="shared" si="7"/>
        <v>5000</v>
      </c>
      <c r="L105" s="148"/>
      <c r="M105" s="148"/>
    </row>
    <row r="106" spans="1:13" ht="18">
      <c r="A106" s="203" t="s">
        <v>137</v>
      </c>
      <c r="B106" s="148" t="s">
        <v>30</v>
      </c>
      <c r="C106" s="196">
        <v>1530000</v>
      </c>
      <c r="D106" s="204">
        <f t="shared" si="5"/>
        <v>3.3260479116114725</v>
      </c>
      <c r="E106" s="195">
        <v>40100</v>
      </c>
      <c r="F106" s="195">
        <v>240400</v>
      </c>
      <c r="G106" s="195">
        <v>159830</v>
      </c>
      <c r="H106" s="195">
        <v>767674</v>
      </c>
      <c r="I106" s="196">
        <f t="shared" si="4"/>
        <v>1208004</v>
      </c>
      <c r="J106" s="204">
        <f t="shared" si="6"/>
        <v>78.95450980392157</v>
      </c>
      <c r="K106" s="196">
        <f t="shared" si="7"/>
        <v>321996</v>
      </c>
      <c r="L106" s="148"/>
      <c r="M106" s="148"/>
    </row>
    <row r="107" spans="1:13" ht="18">
      <c r="A107" s="203" t="s">
        <v>139</v>
      </c>
      <c r="B107" s="148" t="s">
        <v>32</v>
      </c>
      <c r="C107" s="196">
        <v>50000</v>
      </c>
      <c r="D107" s="204">
        <f t="shared" si="5"/>
        <v>0.10869437619645335</v>
      </c>
      <c r="E107" s="195">
        <v>0</v>
      </c>
      <c r="F107" s="195">
        <v>8968</v>
      </c>
      <c r="G107" s="195">
        <v>0</v>
      </c>
      <c r="H107" s="195">
        <v>6460</v>
      </c>
      <c r="I107" s="196">
        <f t="shared" si="4"/>
        <v>15428</v>
      </c>
      <c r="J107" s="204">
        <f t="shared" si="6"/>
        <v>30.856</v>
      </c>
      <c r="K107" s="196">
        <f t="shared" si="7"/>
        <v>34572</v>
      </c>
      <c r="L107" s="148"/>
      <c r="M107" s="148"/>
    </row>
    <row r="108" spans="1:13" ht="18">
      <c r="A108" s="203" t="s">
        <v>140</v>
      </c>
      <c r="B108" s="148" t="s">
        <v>35</v>
      </c>
      <c r="C108" s="196">
        <v>15000</v>
      </c>
      <c r="D108" s="204">
        <f t="shared" si="5"/>
        <v>0.032608312858936006</v>
      </c>
      <c r="E108" s="195">
        <v>0</v>
      </c>
      <c r="F108" s="195">
        <v>1400</v>
      </c>
      <c r="G108" s="195">
        <v>0</v>
      </c>
      <c r="H108" s="195">
        <v>2850</v>
      </c>
      <c r="I108" s="196">
        <f t="shared" si="4"/>
        <v>4250</v>
      </c>
      <c r="J108" s="204">
        <f t="shared" si="6"/>
        <v>28.333333333333332</v>
      </c>
      <c r="K108" s="196">
        <f t="shared" si="7"/>
        <v>10750</v>
      </c>
      <c r="L108" s="148"/>
      <c r="M108" s="148"/>
    </row>
    <row r="109" spans="1:13" ht="18">
      <c r="A109" s="203" t="s">
        <v>141</v>
      </c>
      <c r="B109" s="148" t="s">
        <v>36</v>
      </c>
      <c r="C109" s="196">
        <v>11000</v>
      </c>
      <c r="D109" s="204">
        <f t="shared" si="5"/>
        <v>0.023912762763219735</v>
      </c>
      <c r="E109" s="195">
        <v>0</v>
      </c>
      <c r="F109" s="195">
        <v>0</v>
      </c>
      <c r="G109" s="195">
        <v>4045</v>
      </c>
      <c r="H109" s="195">
        <v>1955</v>
      </c>
      <c r="I109" s="196">
        <f t="shared" si="4"/>
        <v>6000</v>
      </c>
      <c r="J109" s="204">
        <f t="shared" si="6"/>
        <v>54.54545454545455</v>
      </c>
      <c r="K109" s="196">
        <f t="shared" si="7"/>
        <v>5000</v>
      </c>
      <c r="L109" s="148"/>
      <c r="M109" s="148"/>
    </row>
    <row r="110" spans="1:13" ht="18">
      <c r="A110" s="203" t="s">
        <v>144</v>
      </c>
      <c r="B110" s="148" t="s">
        <v>39</v>
      </c>
      <c r="C110" s="196">
        <v>34000</v>
      </c>
      <c r="D110" s="204">
        <f t="shared" si="5"/>
        <v>0.07391217581358828</v>
      </c>
      <c r="E110" s="195">
        <v>0</v>
      </c>
      <c r="F110" s="195">
        <v>0</v>
      </c>
      <c r="G110" s="195">
        <v>22440</v>
      </c>
      <c r="H110" s="195">
        <v>10580</v>
      </c>
      <c r="I110" s="196">
        <f t="shared" si="4"/>
        <v>33020</v>
      </c>
      <c r="J110" s="204">
        <f t="shared" si="6"/>
        <v>97.11764705882354</v>
      </c>
      <c r="K110" s="196">
        <f t="shared" si="7"/>
        <v>980</v>
      </c>
      <c r="L110" s="148"/>
      <c r="M110" s="148"/>
    </row>
    <row r="111" spans="1:13" ht="18">
      <c r="A111" s="203" t="s">
        <v>116</v>
      </c>
      <c r="B111" s="148" t="s">
        <v>210</v>
      </c>
      <c r="C111" s="196">
        <v>11000</v>
      </c>
      <c r="D111" s="204">
        <f t="shared" si="5"/>
        <v>0.023912762763219735</v>
      </c>
      <c r="E111" s="195">
        <v>0</v>
      </c>
      <c r="F111" s="195">
        <v>11000</v>
      </c>
      <c r="G111" s="195">
        <v>0</v>
      </c>
      <c r="H111" s="195">
        <v>0</v>
      </c>
      <c r="I111" s="196">
        <f t="shared" si="4"/>
        <v>11000</v>
      </c>
      <c r="J111" s="204">
        <f t="shared" si="6"/>
        <v>100</v>
      </c>
      <c r="K111" s="196">
        <f t="shared" si="7"/>
        <v>0</v>
      </c>
      <c r="L111" s="148"/>
      <c r="M111" s="148"/>
    </row>
    <row r="112" spans="1:13" ht="18">
      <c r="A112" s="203" t="s">
        <v>116</v>
      </c>
      <c r="B112" s="148" t="s">
        <v>211</v>
      </c>
      <c r="C112" s="196">
        <v>31600</v>
      </c>
      <c r="D112" s="204">
        <f t="shared" si="5"/>
        <v>0.06869484575615852</v>
      </c>
      <c r="E112" s="195">
        <v>0</v>
      </c>
      <c r="F112" s="195">
        <v>0</v>
      </c>
      <c r="G112" s="195">
        <v>27600</v>
      </c>
      <c r="H112" s="195">
        <v>0</v>
      </c>
      <c r="I112" s="196">
        <f t="shared" si="4"/>
        <v>27600</v>
      </c>
      <c r="J112" s="204">
        <f t="shared" si="6"/>
        <v>87.34177215189874</v>
      </c>
      <c r="K112" s="196">
        <f t="shared" si="7"/>
        <v>4000</v>
      </c>
      <c r="L112" s="148"/>
      <c r="M112" s="148"/>
    </row>
    <row r="113" spans="1:13" ht="18">
      <c r="A113" s="203" t="s">
        <v>116</v>
      </c>
      <c r="B113" s="148" t="s">
        <v>212</v>
      </c>
      <c r="C113" s="196">
        <v>11000</v>
      </c>
      <c r="D113" s="204">
        <f t="shared" si="5"/>
        <v>0.023912762763219735</v>
      </c>
      <c r="E113" s="195">
        <v>0</v>
      </c>
      <c r="F113" s="195">
        <v>10400</v>
      </c>
      <c r="G113" s="195">
        <v>0</v>
      </c>
      <c r="H113" s="195">
        <v>0</v>
      </c>
      <c r="I113" s="196">
        <f t="shared" si="4"/>
        <v>10400</v>
      </c>
      <c r="J113" s="204">
        <f t="shared" si="6"/>
        <v>94.54545454545455</v>
      </c>
      <c r="K113" s="196">
        <f t="shared" si="7"/>
        <v>600</v>
      </c>
      <c r="L113" s="148"/>
      <c r="M113" s="148"/>
    </row>
    <row r="114" spans="1:13" ht="18">
      <c r="A114" s="203" t="s">
        <v>163</v>
      </c>
      <c r="B114" s="148" t="s">
        <v>213</v>
      </c>
      <c r="C114" s="196">
        <v>123000</v>
      </c>
      <c r="D114" s="204">
        <f t="shared" si="5"/>
        <v>0.2673881654432752</v>
      </c>
      <c r="E114" s="195">
        <v>41000</v>
      </c>
      <c r="F114" s="195">
        <v>0</v>
      </c>
      <c r="G114" s="195">
        <v>65500</v>
      </c>
      <c r="H114" s="195">
        <v>0</v>
      </c>
      <c r="I114" s="196">
        <f t="shared" si="4"/>
        <v>106500</v>
      </c>
      <c r="J114" s="204">
        <f t="shared" si="6"/>
        <v>86.58536585365853</v>
      </c>
      <c r="K114" s="196">
        <f t="shared" si="7"/>
        <v>16500</v>
      </c>
      <c r="L114" s="148"/>
      <c r="M114" s="148"/>
    </row>
    <row r="115" spans="1:13" ht="18">
      <c r="A115" s="203" t="s">
        <v>163</v>
      </c>
      <c r="B115" s="148" t="s">
        <v>214</v>
      </c>
      <c r="C115" s="196">
        <v>40500</v>
      </c>
      <c r="D115" s="204">
        <f t="shared" si="5"/>
        <v>0.08804244471912721</v>
      </c>
      <c r="E115" s="195">
        <v>11000</v>
      </c>
      <c r="F115" s="195">
        <v>0</v>
      </c>
      <c r="G115" s="195">
        <v>11000</v>
      </c>
      <c r="H115" s="195">
        <v>0</v>
      </c>
      <c r="I115" s="196">
        <f t="shared" si="4"/>
        <v>22000</v>
      </c>
      <c r="J115" s="204">
        <f t="shared" si="6"/>
        <v>54.32098765432099</v>
      </c>
      <c r="K115" s="196">
        <f t="shared" si="7"/>
        <v>18500</v>
      </c>
      <c r="L115" s="148"/>
      <c r="M115" s="148"/>
    </row>
    <row r="116" spans="1:13" ht="18">
      <c r="A116" s="203" t="s">
        <v>118</v>
      </c>
      <c r="B116" s="148" t="s">
        <v>286</v>
      </c>
      <c r="C116" s="196">
        <v>7100</v>
      </c>
      <c r="D116" s="204">
        <f t="shared" si="5"/>
        <v>0.015434601419896376</v>
      </c>
      <c r="E116" s="195">
        <v>0</v>
      </c>
      <c r="F116" s="195">
        <v>0</v>
      </c>
      <c r="G116" s="195">
        <v>6300</v>
      </c>
      <c r="H116" s="195">
        <v>0</v>
      </c>
      <c r="I116" s="196">
        <f t="shared" si="4"/>
        <v>6300</v>
      </c>
      <c r="J116" s="204">
        <f t="shared" si="6"/>
        <v>88.73239436619718</v>
      </c>
      <c r="K116" s="196">
        <f t="shared" si="7"/>
        <v>800</v>
      </c>
      <c r="L116" s="148"/>
      <c r="M116" s="148"/>
    </row>
    <row r="117" spans="1:13" ht="18">
      <c r="A117" s="203" t="s">
        <v>119</v>
      </c>
      <c r="B117" s="148" t="s">
        <v>58</v>
      </c>
      <c r="C117" s="196">
        <v>12452.42</v>
      </c>
      <c r="D117" s="204">
        <f t="shared" si="5"/>
        <v>0.027070160480724793</v>
      </c>
      <c r="E117" s="195">
        <v>0</v>
      </c>
      <c r="F117" s="195">
        <v>0</v>
      </c>
      <c r="G117" s="195">
        <v>0</v>
      </c>
      <c r="H117" s="195">
        <v>0</v>
      </c>
      <c r="I117" s="196">
        <f t="shared" si="4"/>
        <v>0</v>
      </c>
      <c r="J117" s="204">
        <f t="shared" si="6"/>
        <v>0</v>
      </c>
      <c r="K117" s="196">
        <f t="shared" si="7"/>
        <v>12452.42</v>
      </c>
      <c r="L117" s="148"/>
      <c r="M117" s="148"/>
    </row>
    <row r="118" spans="1:13" ht="18">
      <c r="A118" s="205" t="s">
        <v>161</v>
      </c>
      <c r="B118" s="206" t="s">
        <v>59</v>
      </c>
      <c r="C118" s="207">
        <f>SUM(C119:C130)</f>
        <v>698187.5800000001</v>
      </c>
      <c r="D118" s="204"/>
      <c r="E118" s="195"/>
      <c r="F118" s="195"/>
      <c r="G118" s="195"/>
      <c r="H118" s="195"/>
      <c r="I118" s="196"/>
      <c r="J118" s="204"/>
      <c r="K118" s="196"/>
      <c r="L118" s="148"/>
      <c r="M118" s="148"/>
    </row>
    <row r="119" spans="1:13" ht="18">
      <c r="A119" s="203" t="s">
        <v>160</v>
      </c>
      <c r="B119" s="148" t="s">
        <v>60</v>
      </c>
      <c r="C119" s="196">
        <v>150000</v>
      </c>
      <c r="D119" s="204">
        <f t="shared" si="5"/>
        <v>0.32608312858936006</v>
      </c>
      <c r="E119" s="195">
        <v>0</v>
      </c>
      <c r="F119" s="195">
        <v>0</v>
      </c>
      <c r="G119" s="195">
        <v>67150</v>
      </c>
      <c r="H119" s="195">
        <v>0</v>
      </c>
      <c r="I119" s="196">
        <f t="shared" si="4"/>
        <v>67150</v>
      </c>
      <c r="J119" s="204">
        <f t="shared" si="6"/>
        <v>44.766666666666666</v>
      </c>
      <c r="K119" s="196">
        <f t="shared" si="7"/>
        <v>82850</v>
      </c>
      <c r="L119" s="148"/>
      <c r="M119" s="148"/>
    </row>
    <row r="120" spans="1:13" ht="18">
      <c r="A120" s="203" t="s">
        <v>162</v>
      </c>
      <c r="B120" s="148" t="s">
        <v>55</v>
      </c>
      <c r="C120" s="196">
        <v>30000</v>
      </c>
      <c r="D120" s="204">
        <f t="shared" si="5"/>
        <v>0.06521662571787201</v>
      </c>
      <c r="E120" s="195">
        <v>0</v>
      </c>
      <c r="F120" s="195">
        <v>0</v>
      </c>
      <c r="G120" s="195">
        <v>0</v>
      </c>
      <c r="H120" s="195">
        <v>0</v>
      </c>
      <c r="I120" s="196">
        <f t="shared" si="4"/>
        <v>0</v>
      </c>
      <c r="J120" s="204">
        <f t="shared" si="6"/>
        <v>0</v>
      </c>
      <c r="K120" s="196">
        <f t="shared" si="7"/>
        <v>30000</v>
      </c>
      <c r="L120" s="148"/>
      <c r="M120" s="148"/>
    </row>
    <row r="121" spans="1:13" ht="18">
      <c r="A121" s="203" t="s">
        <v>163</v>
      </c>
      <c r="B121" s="148" t="s">
        <v>217</v>
      </c>
      <c r="C121" s="196">
        <v>96000</v>
      </c>
      <c r="D121" s="204">
        <f t="shared" si="5"/>
        <v>0.20869320229719043</v>
      </c>
      <c r="E121" s="195">
        <v>0</v>
      </c>
      <c r="F121" s="195">
        <v>0</v>
      </c>
      <c r="G121" s="195">
        <v>0</v>
      </c>
      <c r="H121" s="195">
        <v>66000</v>
      </c>
      <c r="I121" s="196">
        <f t="shared" si="4"/>
        <v>66000</v>
      </c>
      <c r="J121" s="204">
        <f t="shared" si="6"/>
        <v>68.75</v>
      </c>
      <c r="K121" s="196">
        <f t="shared" si="7"/>
        <v>30000</v>
      </c>
      <c r="L121" s="148"/>
      <c r="M121" s="148"/>
    </row>
    <row r="122" spans="1:13" ht="18">
      <c r="A122" s="203" t="s">
        <v>164</v>
      </c>
      <c r="B122" s="148" t="s">
        <v>215</v>
      </c>
      <c r="C122" s="196">
        <v>272.07</v>
      </c>
      <c r="D122" s="204">
        <f t="shared" si="5"/>
        <v>0.0005914495786353812</v>
      </c>
      <c r="E122" s="195">
        <v>0</v>
      </c>
      <c r="F122" s="195"/>
      <c r="G122" s="195">
        <v>0</v>
      </c>
      <c r="H122" s="195">
        <v>0</v>
      </c>
      <c r="I122" s="196">
        <f t="shared" si="4"/>
        <v>0</v>
      </c>
      <c r="J122" s="204">
        <f t="shared" si="6"/>
        <v>0</v>
      </c>
      <c r="K122" s="196">
        <f t="shared" si="7"/>
        <v>272.07</v>
      </c>
      <c r="L122" s="148"/>
      <c r="M122" s="148"/>
    </row>
    <row r="123" spans="1:13" ht="18">
      <c r="A123" s="203"/>
      <c r="B123" s="148" t="s">
        <v>216</v>
      </c>
      <c r="C123" s="196"/>
      <c r="D123" s="204"/>
      <c r="E123" s="195"/>
      <c r="F123" s="195"/>
      <c r="G123" s="195"/>
      <c r="H123" s="195"/>
      <c r="I123" s="196"/>
      <c r="J123" s="204"/>
      <c r="K123" s="196"/>
      <c r="L123" s="148"/>
      <c r="M123" s="148"/>
    </row>
    <row r="124" spans="1:13" ht="18">
      <c r="A124" s="203" t="s">
        <v>165</v>
      </c>
      <c r="B124" s="148" t="s">
        <v>219</v>
      </c>
      <c r="C124" s="196">
        <v>24549.73</v>
      </c>
      <c r="D124" s="204">
        <f t="shared" si="5"/>
        <v>0.05336835176282713</v>
      </c>
      <c r="E124" s="195">
        <v>0</v>
      </c>
      <c r="F124" s="195">
        <v>0</v>
      </c>
      <c r="G124" s="195">
        <v>0</v>
      </c>
      <c r="H124" s="195">
        <v>0</v>
      </c>
      <c r="I124" s="196">
        <f t="shared" si="4"/>
        <v>0</v>
      </c>
      <c r="J124" s="204">
        <f>I124*100/C124</f>
        <v>0</v>
      </c>
      <c r="K124" s="196">
        <f t="shared" si="7"/>
        <v>24549.73</v>
      </c>
      <c r="L124" s="148"/>
      <c r="M124" s="148"/>
    </row>
    <row r="125" spans="1:13" ht="18">
      <c r="A125" s="203"/>
      <c r="B125" s="148" t="s">
        <v>220</v>
      </c>
      <c r="C125" s="196"/>
      <c r="D125" s="204"/>
      <c r="E125" s="195"/>
      <c r="F125" s="195"/>
      <c r="G125" s="195"/>
      <c r="H125" s="195"/>
      <c r="I125" s="196"/>
      <c r="J125" s="204"/>
      <c r="K125" s="196"/>
      <c r="L125" s="148"/>
      <c r="M125" s="148"/>
    </row>
    <row r="126" spans="1:13" ht="18">
      <c r="A126" s="203" t="s">
        <v>287</v>
      </c>
      <c r="B126" s="148" t="s">
        <v>288</v>
      </c>
      <c r="C126" s="196">
        <v>156044.38</v>
      </c>
      <c r="D126" s="204">
        <f t="shared" si="5"/>
        <v>0.3392229308612464</v>
      </c>
      <c r="E126" s="195">
        <v>0</v>
      </c>
      <c r="F126" s="195">
        <v>0</v>
      </c>
      <c r="G126" s="195">
        <v>152745.01</v>
      </c>
      <c r="H126" s="195">
        <v>0</v>
      </c>
      <c r="I126" s="196">
        <f t="shared" si="4"/>
        <v>152745.01</v>
      </c>
      <c r="J126" s="204">
        <f>I126*100/C126</f>
        <v>97.88562074455997</v>
      </c>
      <c r="K126" s="196">
        <f t="shared" si="7"/>
        <v>3299.3699999999953</v>
      </c>
      <c r="L126" s="148"/>
      <c r="M126" s="148"/>
    </row>
    <row r="127" spans="1:13" ht="18">
      <c r="A127" s="203"/>
      <c r="B127" s="148" t="s">
        <v>289</v>
      </c>
      <c r="C127" s="196"/>
      <c r="D127" s="204"/>
      <c r="E127" s="195"/>
      <c r="F127" s="195"/>
      <c r="G127" s="195"/>
      <c r="H127" s="195"/>
      <c r="I127" s="196"/>
      <c r="J127" s="204"/>
      <c r="K127" s="196"/>
      <c r="L127" s="148"/>
      <c r="M127" s="148"/>
    </row>
    <row r="128" spans="1:13" ht="18">
      <c r="A128" s="203" t="s">
        <v>287</v>
      </c>
      <c r="B128" s="148" t="s">
        <v>288</v>
      </c>
      <c r="C128" s="196">
        <v>51915.51</v>
      </c>
      <c r="D128" s="204">
        <f t="shared" si="5"/>
        <v>0.11285847948741472</v>
      </c>
      <c r="E128" s="195">
        <v>0</v>
      </c>
      <c r="F128" s="195">
        <v>0</v>
      </c>
      <c r="G128" s="195">
        <v>51915.51</v>
      </c>
      <c r="H128" s="195">
        <v>0</v>
      </c>
      <c r="I128" s="196">
        <f t="shared" si="4"/>
        <v>51915.51</v>
      </c>
      <c r="J128" s="204">
        <f>I128*100/C128</f>
        <v>100</v>
      </c>
      <c r="K128" s="196">
        <f t="shared" si="7"/>
        <v>0</v>
      </c>
      <c r="L128" s="148"/>
      <c r="M128" s="148"/>
    </row>
    <row r="129" spans="1:13" ht="18">
      <c r="A129" s="203"/>
      <c r="B129" s="148" t="s">
        <v>290</v>
      </c>
      <c r="C129" s="196"/>
      <c r="D129" s="204"/>
      <c r="E129" s="195"/>
      <c r="F129" s="195"/>
      <c r="G129" s="195"/>
      <c r="H129" s="195"/>
      <c r="I129" s="196"/>
      <c r="J129" s="204"/>
      <c r="K129" s="196"/>
      <c r="L129" s="148"/>
      <c r="M129" s="148"/>
    </row>
    <row r="130" spans="1:13" ht="18">
      <c r="A130" s="203" t="s">
        <v>287</v>
      </c>
      <c r="B130" s="148" t="s">
        <v>291</v>
      </c>
      <c r="C130" s="196">
        <v>189405.89</v>
      </c>
      <c r="D130" s="204">
        <f t="shared" si="5"/>
        <v>0.4117471012296812</v>
      </c>
      <c r="E130" s="195">
        <v>0</v>
      </c>
      <c r="F130" s="195">
        <v>0</v>
      </c>
      <c r="G130" s="195">
        <v>189170.9</v>
      </c>
      <c r="H130" s="195">
        <v>0</v>
      </c>
      <c r="I130" s="196">
        <f t="shared" si="4"/>
        <v>189170.9</v>
      </c>
      <c r="J130" s="204">
        <f>I130*100/C130</f>
        <v>99.8759331085216</v>
      </c>
      <c r="K130" s="196">
        <f t="shared" si="7"/>
        <v>234.9900000000198</v>
      </c>
      <c r="L130" s="148"/>
      <c r="M130" s="148"/>
    </row>
    <row r="131" spans="1:13" ht="18">
      <c r="A131" s="203"/>
      <c r="B131" s="148" t="s">
        <v>292</v>
      </c>
      <c r="C131" s="196"/>
      <c r="D131" s="204"/>
      <c r="E131" s="195"/>
      <c r="F131" s="195"/>
      <c r="G131" s="195"/>
      <c r="H131" s="195"/>
      <c r="I131" s="196"/>
      <c r="J131" s="204"/>
      <c r="K131" s="196"/>
      <c r="L131" s="148"/>
      <c r="M131" s="148"/>
    </row>
    <row r="132" spans="1:13" ht="18">
      <c r="A132" s="210" t="s">
        <v>113</v>
      </c>
      <c r="B132" s="211" t="s">
        <v>114</v>
      </c>
      <c r="C132" s="212">
        <f>SUM(C133:C134)</f>
        <v>130000</v>
      </c>
      <c r="D132" s="204"/>
      <c r="E132" s="195"/>
      <c r="F132" s="195"/>
      <c r="G132" s="195"/>
      <c r="H132" s="195"/>
      <c r="I132" s="196"/>
      <c r="J132" s="204"/>
      <c r="K132" s="196"/>
      <c r="L132" s="148"/>
      <c r="M132" s="148"/>
    </row>
    <row r="133" spans="1:13" ht="18">
      <c r="A133" s="203" t="s">
        <v>222</v>
      </c>
      <c r="B133" s="148" t="s">
        <v>221</v>
      </c>
      <c r="C133" s="196">
        <v>50000</v>
      </c>
      <c r="D133" s="204">
        <f t="shared" si="5"/>
        <v>0.10869437619645335</v>
      </c>
      <c r="E133" s="195">
        <v>0</v>
      </c>
      <c r="F133" s="195">
        <v>0</v>
      </c>
      <c r="G133" s="195">
        <v>0</v>
      </c>
      <c r="H133" s="195">
        <v>34950</v>
      </c>
      <c r="I133" s="196">
        <f t="shared" si="4"/>
        <v>34950</v>
      </c>
      <c r="J133" s="204">
        <f>I133*100/C133</f>
        <v>69.9</v>
      </c>
      <c r="K133" s="196">
        <f t="shared" si="7"/>
        <v>15050</v>
      </c>
      <c r="L133" s="148"/>
      <c r="M133" s="148"/>
    </row>
    <row r="134" spans="1:13" ht="18">
      <c r="A134" s="203" t="s">
        <v>142</v>
      </c>
      <c r="B134" s="148" t="s">
        <v>37</v>
      </c>
      <c r="C134" s="196">
        <v>80000</v>
      </c>
      <c r="D134" s="204">
        <f t="shared" si="5"/>
        <v>0.17391100191432535</v>
      </c>
      <c r="E134" s="195">
        <v>0</v>
      </c>
      <c r="F134" s="195">
        <v>0</v>
      </c>
      <c r="G134" s="195">
        <v>0</v>
      </c>
      <c r="H134" s="195">
        <v>0</v>
      </c>
      <c r="I134" s="196">
        <f t="shared" si="4"/>
        <v>0</v>
      </c>
      <c r="J134" s="204">
        <f>I134*100/C134</f>
        <v>0</v>
      </c>
      <c r="K134" s="196">
        <f t="shared" si="7"/>
        <v>80000</v>
      </c>
      <c r="L134" s="148"/>
      <c r="M134" s="148"/>
    </row>
    <row r="135" spans="1:13" ht="20.25" customHeight="1">
      <c r="A135" s="192" t="s">
        <v>166</v>
      </c>
      <c r="B135" s="193" t="s">
        <v>61</v>
      </c>
      <c r="C135" s="196"/>
      <c r="D135" s="204"/>
      <c r="E135" s="195"/>
      <c r="F135" s="195"/>
      <c r="G135" s="195"/>
      <c r="H135" s="195"/>
      <c r="I135" s="196"/>
      <c r="J135" s="204"/>
      <c r="K135" s="196"/>
      <c r="L135" s="148"/>
      <c r="M135" s="148"/>
    </row>
    <row r="136" spans="1:13" ht="20.25" customHeight="1">
      <c r="A136" s="205" t="s">
        <v>167</v>
      </c>
      <c r="B136" s="206" t="s">
        <v>62</v>
      </c>
      <c r="C136" s="207">
        <f>SUM(C137:C138)</f>
        <v>91500</v>
      </c>
      <c r="D136" s="204"/>
      <c r="E136" s="195"/>
      <c r="F136" s="195"/>
      <c r="G136" s="195"/>
      <c r="H136" s="195"/>
      <c r="I136" s="196"/>
      <c r="J136" s="204"/>
      <c r="K136" s="196"/>
      <c r="L136" s="148"/>
      <c r="M136" s="148"/>
    </row>
    <row r="137" spans="1:13" ht="18">
      <c r="A137" s="213" t="s">
        <v>139</v>
      </c>
      <c r="B137" s="200" t="s">
        <v>223</v>
      </c>
      <c r="C137" s="201">
        <v>78000</v>
      </c>
      <c r="D137" s="204">
        <f t="shared" si="5"/>
        <v>0.16956322686646721</v>
      </c>
      <c r="E137" s="195">
        <v>0</v>
      </c>
      <c r="F137" s="195">
        <v>0</v>
      </c>
      <c r="G137" s="195">
        <v>0</v>
      </c>
      <c r="H137" s="195">
        <v>0</v>
      </c>
      <c r="I137" s="196">
        <f aca="true" t="shared" si="8" ref="I137:I181">SUM(E137:H137)</f>
        <v>0</v>
      </c>
      <c r="J137" s="204">
        <f>I137*100/C137</f>
        <v>0</v>
      </c>
      <c r="K137" s="196">
        <f t="shared" si="7"/>
        <v>78000</v>
      </c>
      <c r="L137" s="148"/>
      <c r="M137" s="148"/>
    </row>
    <row r="138" spans="1:13" ht="18">
      <c r="A138" s="203" t="s">
        <v>168</v>
      </c>
      <c r="B138" s="148" t="s">
        <v>44</v>
      </c>
      <c r="C138" s="196">
        <v>13500</v>
      </c>
      <c r="D138" s="204">
        <f t="shared" si="5"/>
        <v>0.029347481573042403</v>
      </c>
      <c r="E138" s="195">
        <v>0</v>
      </c>
      <c r="F138" s="195">
        <v>0</v>
      </c>
      <c r="G138" s="195">
        <v>0</v>
      </c>
      <c r="H138" s="195">
        <v>0</v>
      </c>
      <c r="I138" s="196">
        <f t="shared" si="8"/>
        <v>0</v>
      </c>
      <c r="J138" s="204">
        <f>I138*100/C138</f>
        <v>0</v>
      </c>
      <c r="K138" s="196">
        <f t="shared" si="7"/>
        <v>13500</v>
      </c>
      <c r="L138" s="148"/>
      <c r="M138" s="148"/>
    </row>
    <row r="139" spans="1:13" ht="18">
      <c r="A139" s="192" t="s">
        <v>169</v>
      </c>
      <c r="B139" s="193" t="s">
        <v>63</v>
      </c>
      <c r="C139" s="194"/>
      <c r="D139" s="204"/>
      <c r="E139" s="195"/>
      <c r="F139" s="195"/>
      <c r="G139" s="195"/>
      <c r="H139" s="195"/>
      <c r="I139" s="196"/>
      <c r="J139" s="204"/>
      <c r="K139" s="196"/>
      <c r="L139" s="148"/>
      <c r="M139" s="148"/>
    </row>
    <row r="140" spans="1:13" ht="18">
      <c r="A140" s="205" t="s">
        <v>170</v>
      </c>
      <c r="B140" s="206" t="s">
        <v>64</v>
      </c>
      <c r="C140" s="207">
        <f>SUM(C141:C143)</f>
        <v>440000</v>
      </c>
      <c r="D140" s="204"/>
      <c r="E140" s="195"/>
      <c r="F140" s="195"/>
      <c r="G140" s="195"/>
      <c r="H140" s="195"/>
      <c r="I140" s="196"/>
      <c r="J140" s="204"/>
      <c r="K140" s="196"/>
      <c r="L140" s="148"/>
      <c r="M140" s="148"/>
    </row>
    <row r="141" spans="1:13" ht="18">
      <c r="A141" s="203" t="s">
        <v>139</v>
      </c>
      <c r="B141" s="148" t="s">
        <v>101</v>
      </c>
      <c r="C141" s="196">
        <v>160000</v>
      </c>
      <c r="D141" s="204">
        <f t="shared" si="5"/>
        <v>0.3478220038286507</v>
      </c>
      <c r="E141" s="195">
        <v>0</v>
      </c>
      <c r="F141" s="195">
        <v>0</v>
      </c>
      <c r="G141" s="195">
        <v>0</v>
      </c>
      <c r="H141" s="195">
        <v>160000</v>
      </c>
      <c r="I141" s="196">
        <f t="shared" si="8"/>
        <v>160000</v>
      </c>
      <c r="J141" s="204">
        <f>I141*100/C141</f>
        <v>100</v>
      </c>
      <c r="K141" s="196">
        <f>C141-I141</f>
        <v>0</v>
      </c>
      <c r="L141" s="148"/>
      <c r="M141" s="148"/>
    </row>
    <row r="142" spans="1:13" ht="18">
      <c r="A142" s="203" t="s">
        <v>139</v>
      </c>
      <c r="B142" s="148" t="s">
        <v>65</v>
      </c>
      <c r="C142" s="196">
        <v>180000</v>
      </c>
      <c r="D142" s="204">
        <f t="shared" si="5"/>
        <v>0.3912997543072321</v>
      </c>
      <c r="E142" s="195">
        <v>0</v>
      </c>
      <c r="F142" s="195">
        <v>0</v>
      </c>
      <c r="G142" s="195">
        <v>0</v>
      </c>
      <c r="H142" s="195">
        <v>176850</v>
      </c>
      <c r="I142" s="196">
        <f t="shared" si="8"/>
        <v>176850</v>
      </c>
      <c r="J142" s="204">
        <f>I142*100/C142</f>
        <v>98.25</v>
      </c>
      <c r="K142" s="196">
        <f>C142-I142</f>
        <v>3150</v>
      </c>
      <c r="L142" s="148"/>
      <c r="M142" s="148"/>
    </row>
    <row r="143" spans="1:13" ht="18">
      <c r="A143" s="203" t="s">
        <v>139</v>
      </c>
      <c r="B143" s="148" t="s">
        <v>224</v>
      </c>
      <c r="C143" s="196">
        <v>100000</v>
      </c>
      <c r="D143" s="204">
        <f t="shared" si="5"/>
        <v>0.2173887523929067</v>
      </c>
      <c r="E143" s="195">
        <v>0</v>
      </c>
      <c r="F143" s="195">
        <v>0</v>
      </c>
      <c r="G143" s="195">
        <v>0</v>
      </c>
      <c r="H143" s="195">
        <v>90550</v>
      </c>
      <c r="I143" s="196">
        <f t="shared" si="8"/>
        <v>90550</v>
      </c>
      <c r="J143" s="204">
        <f>I143*100/C143</f>
        <v>90.55</v>
      </c>
      <c r="K143" s="196">
        <f>C143-I143</f>
        <v>9450</v>
      </c>
      <c r="L143" s="148"/>
      <c r="M143" s="148"/>
    </row>
    <row r="144" spans="1:13" ht="18">
      <c r="A144" s="205" t="s">
        <v>171</v>
      </c>
      <c r="B144" s="206" t="s">
        <v>66</v>
      </c>
      <c r="C144" s="207">
        <f>SUM(C145:C149)</f>
        <v>597500</v>
      </c>
      <c r="D144" s="204"/>
      <c r="E144" s="195"/>
      <c r="F144" s="195"/>
      <c r="G144" s="195"/>
      <c r="H144" s="195"/>
      <c r="I144" s="196"/>
      <c r="J144" s="204"/>
      <c r="K144" s="196"/>
      <c r="L144" s="148"/>
      <c r="M144" s="148"/>
    </row>
    <row r="145" spans="1:13" ht="18">
      <c r="A145" s="203" t="s">
        <v>139</v>
      </c>
      <c r="B145" s="148" t="s">
        <v>67</v>
      </c>
      <c r="C145" s="196">
        <v>350000</v>
      </c>
      <c r="D145" s="204">
        <f t="shared" si="5"/>
        <v>0.7608606333751734</v>
      </c>
      <c r="E145" s="195">
        <v>348960</v>
      </c>
      <c r="F145" s="195">
        <v>0</v>
      </c>
      <c r="G145" s="195">
        <v>0</v>
      </c>
      <c r="H145" s="195">
        <v>0</v>
      </c>
      <c r="I145" s="196">
        <f t="shared" si="8"/>
        <v>348960</v>
      </c>
      <c r="J145" s="204">
        <f>I145*100/C145</f>
        <v>99.70285714285714</v>
      </c>
      <c r="K145" s="196">
        <f>C145-I145</f>
        <v>1040</v>
      </c>
      <c r="L145" s="148"/>
      <c r="M145" s="148"/>
    </row>
    <row r="146" spans="1:13" ht="18">
      <c r="A146" s="203" t="s">
        <v>139</v>
      </c>
      <c r="B146" s="148" t="s">
        <v>68</v>
      </c>
      <c r="C146" s="196">
        <v>120000</v>
      </c>
      <c r="D146" s="204">
        <f t="shared" si="5"/>
        <v>0.26086650287148805</v>
      </c>
      <c r="E146" s="195">
        <v>0</v>
      </c>
      <c r="F146" s="195">
        <v>0</v>
      </c>
      <c r="G146" s="195">
        <v>120000</v>
      </c>
      <c r="H146" s="195">
        <v>0</v>
      </c>
      <c r="I146" s="196">
        <f t="shared" si="8"/>
        <v>120000</v>
      </c>
      <c r="J146" s="204">
        <f>I146*100/C146</f>
        <v>100</v>
      </c>
      <c r="K146" s="196">
        <f>C146-I146</f>
        <v>0</v>
      </c>
      <c r="L146" s="148"/>
      <c r="M146" s="148"/>
    </row>
    <row r="147" spans="1:13" ht="18">
      <c r="A147" s="203" t="s">
        <v>139</v>
      </c>
      <c r="B147" s="148" t="s">
        <v>115</v>
      </c>
      <c r="C147" s="196">
        <v>15000</v>
      </c>
      <c r="D147" s="204">
        <f t="shared" si="5"/>
        <v>0.032608312858936006</v>
      </c>
      <c r="E147" s="195">
        <v>0</v>
      </c>
      <c r="F147" s="195">
        <v>0</v>
      </c>
      <c r="G147" s="195">
        <v>0</v>
      </c>
      <c r="H147" s="195">
        <v>0</v>
      </c>
      <c r="I147" s="196">
        <f t="shared" si="8"/>
        <v>0</v>
      </c>
      <c r="J147" s="204">
        <f>I147*100/C147</f>
        <v>0</v>
      </c>
      <c r="K147" s="196">
        <f>C147-I147</f>
        <v>15000</v>
      </c>
      <c r="L147" s="148"/>
      <c r="M147" s="148"/>
    </row>
    <row r="148" spans="1:13" ht="18">
      <c r="A148" s="203" t="s">
        <v>150</v>
      </c>
      <c r="B148" s="148" t="s">
        <v>54</v>
      </c>
      <c r="C148" s="196">
        <v>12500</v>
      </c>
      <c r="D148" s="204">
        <f t="shared" si="5"/>
        <v>0.027173594049113337</v>
      </c>
      <c r="E148" s="195">
        <v>0</v>
      </c>
      <c r="F148" s="195">
        <v>2500</v>
      </c>
      <c r="G148" s="195">
        <v>0</v>
      </c>
      <c r="H148" s="195">
        <v>0</v>
      </c>
      <c r="I148" s="196">
        <f t="shared" si="8"/>
        <v>2500</v>
      </c>
      <c r="J148" s="204">
        <f>I148*100/C148</f>
        <v>20</v>
      </c>
      <c r="K148" s="196">
        <f>C148-I148</f>
        <v>10000</v>
      </c>
      <c r="L148" s="148"/>
      <c r="M148" s="148"/>
    </row>
    <row r="149" spans="1:13" ht="18">
      <c r="A149" s="203" t="s">
        <v>168</v>
      </c>
      <c r="B149" s="148" t="s">
        <v>44</v>
      </c>
      <c r="C149" s="196">
        <v>100000</v>
      </c>
      <c r="D149" s="204">
        <f t="shared" si="5"/>
        <v>0.2173887523929067</v>
      </c>
      <c r="E149" s="195">
        <v>0</v>
      </c>
      <c r="F149" s="195">
        <v>0</v>
      </c>
      <c r="G149" s="195">
        <v>0</v>
      </c>
      <c r="H149" s="195">
        <v>0</v>
      </c>
      <c r="I149" s="196">
        <f t="shared" si="8"/>
        <v>0</v>
      </c>
      <c r="J149" s="204">
        <f>I149*100/C149</f>
        <v>0</v>
      </c>
      <c r="K149" s="196">
        <f>C149-I149</f>
        <v>100000</v>
      </c>
      <c r="L149" s="148"/>
      <c r="M149" s="148"/>
    </row>
    <row r="150" spans="1:13" ht="18">
      <c r="A150" s="192" t="s">
        <v>244</v>
      </c>
      <c r="B150" s="193" t="s">
        <v>243</v>
      </c>
      <c r="C150" s="196"/>
      <c r="D150" s="204"/>
      <c r="E150" s="195"/>
      <c r="F150" s="195"/>
      <c r="G150" s="195">
        <v>0</v>
      </c>
      <c r="H150" s="195"/>
      <c r="I150" s="196"/>
      <c r="J150" s="204"/>
      <c r="K150" s="196"/>
      <c r="L150" s="148"/>
      <c r="M150" s="148"/>
    </row>
    <row r="151" spans="1:13" ht="18">
      <c r="A151" s="205" t="s">
        <v>245</v>
      </c>
      <c r="B151" s="206" t="s">
        <v>225</v>
      </c>
      <c r="C151" s="207">
        <f>SUM(C152:C167)</f>
        <v>4349282</v>
      </c>
      <c r="D151" s="204"/>
      <c r="E151" s="195"/>
      <c r="F151" s="195"/>
      <c r="G151" s="195"/>
      <c r="H151" s="195"/>
      <c r="I151" s="196"/>
      <c r="J151" s="204"/>
      <c r="K151" s="196"/>
      <c r="L151" s="148"/>
      <c r="M151" s="148"/>
    </row>
    <row r="152" spans="1:13" ht="18">
      <c r="A152" s="203" t="s">
        <v>246</v>
      </c>
      <c r="B152" s="148" t="s">
        <v>226</v>
      </c>
      <c r="C152" s="196">
        <v>200000</v>
      </c>
      <c r="D152" s="204">
        <f aca="true" t="shared" si="9" ref="D152:D181">C152*100/46000540</f>
        <v>0.4347775047858134</v>
      </c>
      <c r="E152" s="195">
        <v>52930</v>
      </c>
      <c r="F152" s="195">
        <v>22171</v>
      </c>
      <c r="G152" s="195">
        <v>0</v>
      </c>
      <c r="H152" s="195">
        <v>120000</v>
      </c>
      <c r="I152" s="196">
        <f t="shared" si="8"/>
        <v>195101</v>
      </c>
      <c r="J152" s="204">
        <f aca="true" t="shared" si="10" ref="J152:J166">I152*100/C152</f>
        <v>97.5505</v>
      </c>
      <c r="K152" s="196">
        <f aca="true" t="shared" si="11" ref="K152:K166">C152-I152</f>
        <v>4899</v>
      </c>
      <c r="L152" s="148"/>
      <c r="M152" s="148"/>
    </row>
    <row r="153" spans="1:13" ht="18">
      <c r="A153" s="203" t="s">
        <v>164</v>
      </c>
      <c r="B153" s="148" t="s">
        <v>227</v>
      </c>
      <c r="C153" s="196">
        <v>486000</v>
      </c>
      <c r="D153" s="204">
        <f t="shared" si="9"/>
        <v>1.0565093366295266</v>
      </c>
      <c r="E153" s="195">
        <v>0</v>
      </c>
      <c r="F153" s="195">
        <v>0</v>
      </c>
      <c r="G153" s="195">
        <v>0</v>
      </c>
      <c r="H153" s="195">
        <v>0</v>
      </c>
      <c r="I153" s="196">
        <f t="shared" si="8"/>
        <v>0</v>
      </c>
      <c r="J153" s="204">
        <f t="shared" si="10"/>
        <v>0</v>
      </c>
      <c r="K153" s="196">
        <f t="shared" si="11"/>
        <v>486000</v>
      </c>
      <c r="L153" s="148"/>
      <c r="M153" s="148"/>
    </row>
    <row r="154" spans="1:13" ht="18">
      <c r="A154" s="203" t="s">
        <v>164</v>
      </c>
      <c r="B154" s="148" t="s">
        <v>236</v>
      </c>
      <c r="C154" s="196">
        <v>331150</v>
      </c>
      <c r="D154" s="204">
        <f t="shared" si="9"/>
        <v>0.7198828535491105</v>
      </c>
      <c r="E154" s="195">
        <v>0</v>
      </c>
      <c r="F154" s="195">
        <v>0</v>
      </c>
      <c r="G154" s="195">
        <v>0</v>
      </c>
      <c r="H154" s="195">
        <v>0</v>
      </c>
      <c r="I154" s="196">
        <f t="shared" si="8"/>
        <v>0</v>
      </c>
      <c r="J154" s="204">
        <f t="shared" si="10"/>
        <v>0</v>
      </c>
      <c r="K154" s="196">
        <f t="shared" si="11"/>
        <v>331150</v>
      </c>
      <c r="L154" s="148"/>
      <c r="M154" s="148"/>
    </row>
    <row r="155" spans="1:13" ht="18">
      <c r="A155" s="203" t="s">
        <v>164</v>
      </c>
      <c r="B155" s="148" t="s">
        <v>228</v>
      </c>
      <c r="C155" s="196">
        <v>310020</v>
      </c>
      <c r="D155" s="204">
        <f t="shared" si="9"/>
        <v>0.6739486101684893</v>
      </c>
      <c r="E155" s="195">
        <v>0</v>
      </c>
      <c r="F155" s="195">
        <v>0</v>
      </c>
      <c r="G155" s="195">
        <v>0</v>
      </c>
      <c r="H155" s="195">
        <v>309000</v>
      </c>
      <c r="I155" s="196">
        <f t="shared" si="8"/>
        <v>309000</v>
      </c>
      <c r="J155" s="204">
        <f t="shared" si="10"/>
        <v>99.67098896845364</v>
      </c>
      <c r="K155" s="196">
        <f t="shared" si="11"/>
        <v>1020</v>
      </c>
      <c r="L155" s="148"/>
      <c r="M155" s="148"/>
    </row>
    <row r="156" spans="1:13" ht="18">
      <c r="A156" s="203"/>
      <c r="B156" s="148" t="s">
        <v>237</v>
      </c>
      <c r="C156" s="196"/>
      <c r="D156" s="204"/>
      <c r="E156" s="195"/>
      <c r="F156" s="195"/>
      <c r="G156" s="195"/>
      <c r="H156" s="195"/>
      <c r="I156" s="196"/>
      <c r="J156" s="204"/>
      <c r="K156" s="196"/>
      <c r="L156" s="148"/>
      <c r="M156" s="148"/>
    </row>
    <row r="157" spans="1:13" ht="18">
      <c r="A157" s="203" t="s">
        <v>164</v>
      </c>
      <c r="B157" s="148" t="s">
        <v>229</v>
      </c>
      <c r="C157" s="196">
        <v>133593</v>
      </c>
      <c r="D157" s="204">
        <f t="shared" si="9"/>
        <v>0.29041615598425585</v>
      </c>
      <c r="E157" s="195">
        <v>0</v>
      </c>
      <c r="F157" s="195">
        <v>0</v>
      </c>
      <c r="G157" s="195">
        <v>0</v>
      </c>
      <c r="H157" s="195">
        <v>132000</v>
      </c>
      <c r="I157" s="196">
        <f t="shared" si="8"/>
        <v>132000</v>
      </c>
      <c r="J157" s="204">
        <f t="shared" si="10"/>
        <v>98.80757225303721</v>
      </c>
      <c r="K157" s="196">
        <f t="shared" si="11"/>
        <v>1593</v>
      </c>
      <c r="L157" s="148"/>
      <c r="M157" s="148"/>
    </row>
    <row r="158" spans="1:13" ht="18">
      <c r="A158" s="203"/>
      <c r="B158" s="148" t="s">
        <v>238</v>
      </c>
      <c r="C158" s="196"/>
      <c r="D158" s="204"/>
      <c r="E158" s="195"/>
      <c r="F158" s="195"/>
      <c r="G158" s="195"/>
      <c r="H158" s="195"/>
      <c r="I158" s="196"/>
      <c r="J158" s="204"/>
      <c r="K158" s="196"/>
      <c r="L158" s="148"/>
      <c r="M158" s="148"/>
    </row>
    <row r="159" spans="1:13" ht="18">
      <c r="A159" s="203" t="s">
        <v>164</v>
      </c>
      <c r="B159" s="148" t="s">
        <v>230</v>
      </c>
      <c r="C159" s="196">
        <v>306937</v>
      </c>
      <c r="D159" s="204">
        <f t="shared" si="9"/>
        <v>0.667246514932216</v>
      </c>
      <c r="E159" s="195">
        <v>0</v>
      </c>
      <c r="F159" s="195">
        <v>0</v>
      </c>
      <c r="G159" s="195">
        <v>301000</v>
      </c>
      <c r="H159" s="195">
        <v>0</v>
      </c>
      <c r="I159" s="196">
        <f t="shared" si="8"/>
        <v>301000</v>
      </c>
      <c r="J159" s="204">
        <f t="shared" si="10"/>
        <v>98.06572684296778</v>
      </c>
      <c r="K159" s="196">
        <f t="shared" si="11"/>
        <v>5937</v>
      </c>
      <c r="L159" s="148"/>
      <c r="M159" s="148"/>
    </row>
    <row r="160" spans="1:13" ht="18">
      <c r="A160" s="203"/>
      <c r="B160" s="148" t="s">
        <v>239</v>
      </c>
      <c r="C160" s="196"/>
      <c r="D160" s="204"/>
      <c r="E160" s="195"/>
      <c r="F160" s="195"/>
      <c r="G160" s="195"/>
      <c r="H160" s="195"/>
      <c r="I160" s="196"/>
      <c r="J160" s="204"/>
      <c r="K160" s="196"/>
      <c r="L160" s="148"/>
      <c r="M160" s="148"/>
    </row>
    <row r="161" spans="1:13" ht="18">
      <c r="A161" s="203" t="s">
        <v>164</v>
      </c>
      <c r="B161" s="148" t="s">
        <v>231</v>
      </c>
      <c r="C161" s="196">
        <v>137340</v>
      </c>
      <c r="D161" s="204">
        <f t="shared" si="9"/>
        <v>0.29856171253641806</v>
      </c>
      <c r="E161" s="195">
        <v>0</v>
      </c>
      <c r="F161" s="195">
        <v>0</v>
      </c>
      <c r="G161" s="195">
        <v>0</v>
      </c>
      <c r="H161" s="195">
        <v>136000</v>
      </c>
      <c r="I161" s="196">
        <f t="shared" si="8"/>
        <v>136000</v>
      </c>
      <c r="J161" s="204">
        <f t="shared" si="10"/>
        <v>99.02431920780545</v>
      </c>
      <c r="K161" s="196">
        <f t="shared" si="11"/>
        <v>1340</v>
      </c>
      <c r="L161" s="148"/>
      <c r="M161" s="148"/>
    </row>
    <row r="162" spans="1:13" ht="18">
      <c r="A162" s="203" t="s">
        <v>164</v>
      </c>
      <c r="B162" s="148" t="s">
        <v>233</v>
      </c>
      <c r="C162" s="196">
        <v>759922</v>
      </c>
      <c r="D162" s="204">
        <f t="shared" si="9"/>
        <v>1.6519849549592245</v>
      </c>
      <c r="E162" s="195">
        <v>0</v>
      </c>
      <c r="F162" s="195">
        <v>0</v>
      </c>
      <c r="G162" s="195">
        <v>0</v>
      </c>
      <c r="H162" s="195">
        <v>378900</v>
      </c>
      <c r="I162" s="196">
        <f t="shared" si="8"/>
        <v>378900</v>
      </c>
      <c r="J162" s="204">
        <f t="shared" si="10"/>
        <v>49.86038040746287</v>
      </c>
      <c r="K162" s="196">
        <f t="shared" si="11"/>
        <v>381022</v>
      </c>
      <c r="L162" s="148"/>
      <c r="M162" s="148"/>
    </row>
    <row r="163" spans="1:13" ht="18">
      <c r="A163" s="203" t="s">
        <v>164</v>
      </c>
      <c r="B163" s="148" t="s">
        <v>232</v>
      </c>
      <c r="C163" s="196">
        <v>840777</v>
      </c>
      <c r="D163" s="204">
        <f t="shared" si="9"/>
        <v>1.8277546307065091</v>
      </c>
      <c r="E163" s="195">
        <v>0</v>
      </c>
      <c r="F163" s="195">
        <v>0</v>
      </c>
      <c r="G163" s="195">
        <v>0</v>
      </c>
      <c r="H163" s="195">
        <v>480000</v>
      </c>
      <c r="I163" s="196">
        <f t="shared" si="8"/>
        <v>480000</v>
      </c>
      <c r="J163" s="204">
        <f t="shared" si="10"/>
        <v>57.090048847673046</v>
      </c>
      <c r="K163" s="196">
        <f t="shared" si="11"/>
        <v>360777</v>
      </c>
      <c r="L163" s="148"/>
      <c r="M163" s="148"/>
    </row>
    <row r="164" spans="1:13" ht="18">
      <c r="A164" s="203" t="s">
        <v>164</v>
      </c>
      <c r="B164" s="148" t="s">
        <v>234</v>
      </c>
      <c r="C164" s="196">
        <v>469543</v>
      </c>
      <c r="D164" s="204">
        <f t="shared" si="9"/>
        <v>1.0207336696482259</v>
      </c>
      <c r="E164" s="195">
        <v>0</v>
      </c>
      <c r="F164" s="195">
        <v>0</v>
      </c>
      <c r="G164" s="195">
        <v>405000</v>
      </c>
      <c r="H164" s="195">
        <v>0</v>
      </c>
      <c r="I164" s="196">
        <f t="shared" si="8"/>
        <v>405000</v>
      </c>
      <c r="J164" s="204">
        <f t="shared" si="10"/>
        <v>86.25408109587407</v>
      </c>
      <c r="K164" s="196">
        <f t="shared" si="11"/>
        <v>64543</v>
      </c>
      <c r="L164" s="148"/>
      <c r="M164" s="148"/>
    </row>
    <row r="165" spans="1:13" ht="18">
      <c r="A165" s="203"/>
      <c r="B165" s="148" t="s">
        <v>240</v>
      </c>
      <c r="C165" s="196"/>
      <c r="D165" s="204"/>
      <c r="E165" s="195"/>
      <c r="F165" s="195"/>
      <c r="G165" s="195"/>
      <c r="H165" s="195"/>
      <c r="I165" s="196"/>
      <c r="J165" s="204"/>
      <c r="K165" s="196"/>
      <c r="L165" s="148"/>
      <c r="M165" s="148"/>
    </row>
    <row r="166" spans="1:13" ht="18">
      <c r="A166" s="203" t="s">
        <v>164</v>
      </c>
      <c r="B166" s="148" t="s">
        <v>235</v>
      </c>
      <c r="C166" s="196">
        <v>374000</v>
      </c>
      <c r="D166" s="204">
        <f t="shared" si="9"/>
        <v>0.813033933949471</v>
      </c>
      <c r="E166" s="195">
        <v>0</v>
      </c>
      <c r="F166" s="195">
        <v>0</v>
      </c>
      <c r="G166" s="195">
        <v>0</v>
      </c>
      <c r="H166" s="195">
        <v>372000</v>
      </c>
      <c r="I166" s="196">
        <f t="shared" si="8"/>
        <v>372000</v>
      </c>
      <c r="J166" s="204">
        <f t="shared" si="10"/>
        <v>99.46524064171123</v>
      </c>
      <c r="K166" s="196">
        <f t="shared" si="11"/>
        <v>2000</v>
      </c>
      <c r="L166" s="148"/>
      <c r="M166" s="148"/>
    </row>
    <row r="167" spans="1:13" ht="18">
      <c r="A167" s="203"/>
      <c r="B167" s="148" t="s">
        <v>241</v>
      </c>
      <c r="C167" s="196"/>
      <c r="D167" s="204"/>
      <c r="E167" s="195"/>
      <c r="F167" s="195"/>
      <c r="G167" s="195"/>
      <c r="H167" s="195"/>
      <c r="I167" s="196"/>
      <c r="J167" s="204"/>
      <c r="K167" s="196"/>
      <c r="L167" s="148"/>
      <c r="M167" s="148"/>
    </row>
    <row r="168" spans="1:13" ht="18">
      <c r="A168" s="192" t="s">
        <v>172</v>
      </c>
      <c r="B168" s="193" t="s">
        <v>69</v>
      </c>
      <c r="C168" s="194"/>
      <c r="D168" s="204"/>
      <c r="E168" s="195"/>
      <c r="F168" s="195"/>
      <c r="G168" s="195"/>
      <c r="H168" s="195"/>
      <c r="I168" s="196"/>
      <c r="J168" s="204"/>
      <c r="K168" s="196"/>
      <c r="L168" s="148"/>
      <c r="M168" s="148"/>
    </row>
    <row r="169" spans="1:13" ht="18">
      <c r="A169" s="205" t="s">
        <v>173</v>
      </c>
      <c r="B169" s="206" t="s">
        <v>70</v>
      </c>
      <c r="C169" s="207">
        <f>SUM(C170)</f>
        <v>500000</v>
      </c>
      <c r="D169" s="204"/>
      <c r="E169" s="195"/>
      <c r="F169" s="195"/>
      <c r="G169" s="195"/>
      <c r="H169" s="195"/>
      <c r="I169" s="196"/>
      <c r="J169" s="204"/>
      <c r="K169" s="196"/>
      <c r="L169" s="148"/>
      <c r="M169" s="148"/>
    </row>
    <row r="170" spans="1:13" ht="18">
      <c r="A170" s="203" t="s">
        <v>143</v>
      </c>
      <c r="B170" s="148" t="s">
        <v>38</v>
      </c>
      <c r="C170" s="196">
        <v>500000</v>
      </c>
      <c r="D170" s="204">
        <f t="shared" si="9"/>
        <v>1.0869437619645335</v>
      </c>
      <c r="E170" s="195">
        <v>0</v>
      </c>
      <c r="F170" s="195">
        <v>300588</v>
      </c>
      <c r="G170" s="195">
        <v>191588</v>
      </c>
      <c r="H170" s="195">
        <v>0</v>
      </c>
      <c r="I170" s="196">
        <f t="shared" si="8"/>
        <v>492176</v>
      </c>
      <c r="J170" s="204">
        <f>I170*100/C170</f>
        <v>98.4352</v>
      </c>
      <c r="K170" s="196">
        <f>C170-I170</f>
        <v>7824</v>
      </c>
      <c r="L170" s="148"/>
      <c r="M170" s="148"/>
    </row>
    <row r="171" spans="1:13" ht="18">
      <c r="A171" s="192" t="s">
        <v>174</v>
      </c>
      <c r="B171" s="193" t="s">
        <v>71</v>
      </c>
      <c r="C171" s="194"/>
      <c r="D171" s="204"/>
      <c r="E171" s="195"/>
      <c r="F171" s="195"/>
      <c r="G171" s="195"/>
      <c r="H171" s="195"/>
      <c r="I171" s="196"/>
      <c r="J171" s="204"/>
      <c r="K171" s="196"/>
      <c r="L171" s="148"/>
      <c r="M171" s="148"/>
    </row>
    <row r="172" spans="1:13" ht="18">
      <c r="A172" s="205" t="s">
        <v>175</v>
      </c>
      <c r="B172" s="206" t="s">
        <v>72</v>
      </c>
      <c r="C172" s="207">
        <f>SUM(C173:C179)</f>
        <v>17191623.6</v>
      </c>
      <c r="D172" s="204"/>
      <c r="E172" s="195"/>
      <c r="F172" s="195"/>
      <c r="G172" s="195"/>
      <c r="H172" s="195"/>
      <c r="I172" s="196"/>
      <c r="J172" s="204"/>
      <c r="K172" s="196"/>
      <c r="L172" s="148"/>
      <c r="M172" s="148"/>
    </row>
    <row r="173" spans="1:13" ht="18">
      <c r="A173" s="203" t="s">
        <v>176</v>
      </c>
      <c r="B173" s="148" t="s">
        <v>73</v>
      </c>
      <c r="C173" s="196">
        <v>72552</v>
      </c>
      <c r="D173" s="204">
        <f t="shared" si="9"/>
        <v>0.15771988763610167</v>
      </c>
      <c r="E173" s="195">
        <v>18045</v>
      </c>
      <c r="F173" s="195">
        <v>18045</v>
      </c>
      <c r="G173" s="195">
        <v>12030</v>
      </c>
      <c r="H173" s="195">
        <v>24060</v>
      </c>
      <c r="I173" s="196">
        <f t="shared" si="8"/>
        <v>72180</v>
      </c>
      <c r="J173" s="204">
        <f aca="true" t="shared" si="12" ref="J173:J179">I173*100/C173</f>
        <v>99.48726430697982</v>
      </c>
      <c r="K173" s="196">
        <f aca="true" t="shared" si="13" ref="K173:K181">C173-I173</f>
        <v>372</v>
      </c>
      <c r="L173" s="148"/>
      <c r="M173" s="148"/>
    </row>
    <row r="174" spans="1:13" ht="18">
      <c r="A174" s="203" t="s">
        <v>247</v>
      </c>
      <c r="B174" s="148" t="s">
        <v>242</v>
      </c>
      <c r="C174" s="196">
        <v>3386</v>
      </c>
      <c r="D174" s="204">
        <f t="shared" si="9"/>
        <v>0.007360783156023821</v>
      </c>
      <c r="E174" s="195">
        <v>0</v>
      </c>
      <c r="F174" s="195">
        <v>3075</v>
      </c>
      <c r="G174" s="195">
        <v>0</v>
      </c>
      <c r="H174" s="195">
        <v>0</v>
      </c>
      <c r="I174" s="196">
        <f t="shared" si="8"/>
        <v>3075</v>
      </c>
      <c r="J174" s="204">
        <f t="shared" si="12"/>
        <v>90.81512108682811</v>
      </c>
      <c r="K174" s="196">
        <f t="shared" si="13"/>
        <v>311</v>
      </c>
      <c r="L174" s="148"/>
      <c r="M174" s="148"/>
    </row>
    <row r="175" spans="1:13" ht="18">
      <c r="A175" s="203" t="s">
        <v>177</v>
      </c>
      <c r="B175" s="148" t="s">
        <v>104</v>
      </c>
      <c r="C175" s="196">
        <v>11323200</v>
      </c>
      <c r="D175" s="204">
        <f t="shared" si="9"/>
        <v>24.61536321095361</v>
      </c>
      <c r="E175" s="195">
        <v>2823500</v>
      </c>
      <c r="F175" s="195">
        <v>2817800</v>
      </c>
      <c r="G175" s="195">
        <v>2828000</v>
      </c>
      <c r="H175" s="195">
        <v>2822200</v>
      </c>
      <c r="I175" s="196">
        <f t="shared" si="8"/>
        <v>11291500</v>
      </c>
      <c r="J175" s="204">
        <f t="shared" si="12"/>
        <v>99.7200438038717</v>
      </c>
      <c r="K175" s="196">
        <f t="shared" si="13"/>
        <v>31700</v>
      </c>
      <c r="L175" s="148"/>
      <c r="M175" s="148"/>
    </row>
    <row r="176" spans="1:13" ht="18">
      <c r="A176" s="203" t="s">
        <v>178</v>
      </c>
      <c r="B176" s="148" t="s">
        <v>98</v>
      </c>
      <c r="C176" s="196">
        <v>2976000</v>
      </c>
      <c r="D176" s="204">
        <f t="shared" si="9"/>
        <v>6.469489271212903</v>
      </c>
      <c r="E176" s="195">
        <v>703200</v>
      </c>
      <c r="F176" s="195">
        <v>704000</v>
      </c>
      <c r="G176" s="195">
        <v>702400</v>
      </c>
      <c r="H176" s="195">
        <v>692800</v>
      </c>
      <c r="I176" s="196">
        <f t="shared" si="8"/>
        <v>2802400</v>
      </c>
      <c r="J176" s="204">
        <f t="shared" si="12"/>
        <v>94.16666666666667</v>
      </c>
      <c r="K176" s="196">
        <f t="shared" si="13"/>
        <v>173600</v>
      </c>
      <c r="L176" s="148"/>
      <c r="M176" s="148"/>
    </row>
    <row r="177" spans="1:13" ht="18">
      <c r="A177" s="203" t="s">
        <v>179</v>
      </c>
      <c r="B177" s="148" t="s">
        <v>74</v>
      </c>
      <c r="C177" s="196">
        <v>144000</v>
      </c>
      <c r="D177" s="204">
        <f t="shared" si="9"/>
        <v>0.31303980344578564</v>
      </c>
      <c r="E177" s="195">
        <v>34500</v>
      </c>
      <c r="F177" s="195">
        <v>34500</v>
      </c>
      <c r="G177" s="195">
        <v>34500</v>
      </c>
      <c r="H177" s="195">
        <v>34500</v>
      </c>
      <c r="I177" s="196">
        <f t="shared" si="8"/>
        <v>138000</v>
      </c>
      <c r="J177" s="204">
        <f t="shared" si="12"/>
        <v>95.83333333333333</v>
      </c>
      <c r="K177" s="196">
        <f t="shared" si="13"/>
        <v>6000</v>
      </c>
      <c r="L177" s="148"/>
      <c r="M177" s="148"/>
    </row>
    <row r="178" spans="1:13" ht="18">
      <c r="A178" s="203" t="s">
        <v>180</v>
      </c>
      <c r="B178" s="148" t="s">
        <v>75</v>
      </c>
      <c r="C178" s="196">
        <v>2532485.6</v>
      </c>
      <c r="D178" s="204">
        <f t="shared" si="9"/>
        <v>5.505338850370017</v>
      </c>
      <c r="E178" s="195">
        <v>9334</v>
      </c>
      <c r="F178" s="195">
        <v>695732.15</v>
      </c>
      <c r="G178" s="195">
        <v>706810</v>
      </c>
      <c r="H178" s="195">
        <v>164626</v>
      </c>
      <c r="I178" s="196">
        <f t="shared" si="8"/>
        <v>1576502.15</v>
      </c>
      <c r="J178" s="204">
        <f t="shared" si="12"/>
        <v>62.2511792367151</v>
      </c>
      <c r="K178" s="196">
        <f t="shared" si="13"/>
        <v>955983.4500000002</v>
      </c>
      <c r="L178" s="148"/>
      <c r="M178" s="148"/>
    </row>
    <row r="179" spans="1:13" ht="18">
      <c r="A179" s="203" t="s">
        <v>181</v>
      </c>
      <c r="B179" s="148" t="s">
        <v>76</v>
      </c>
      <c r="C179" s="196">
        <v>140000</v>
      </c>
      <c r="D179" s="204">
        <f t="shared" si="9"/>
        <v>0.30434425335006937</v>
      </c>
      <c r="E179" s="195">
        <v>0</v>
      </c>
      <c r="F179" s="195">
        <v>0</v>
      </c>
      <c r="G179" s="195">
        <v>140000</v>
      </c>
      <c r="H179" s="195">
        <v>0</v>
      </c>
      <c r="I179" s="196">
        <f t="shared" si="8"/>
        <v>140000</v>
      </c>
      <c r="J179" s="204">
        <f t="shared" si="12"/>
        <v>100</v>
      </c>
      <c r="K179" s="196">
        <f t="shared" si="13"/>
        <v>0</v>
      </c>
      <c r="L179" s="148"/>
      <c r="M179" s="148"/>
    </row>
    <row r="180" spans="1:13" ht="18">
      <c r="A180" s="205" t="s">
        <v>182</v>
      </c>
      <c r="B180" s="206" t="s">
        <v>77</v>
      </c>
      <c r="C180" s="207">
        <f>SUM(C181)</f>
        <v>220005.4</v>
      </c>
      <c r="D180" s="204"/>
      <c r="E180" s="195"/>
      <c r="F180" s="195"/>
      <c r="G180" s="195"/>
      <c r="H180" s="195"/>
      <c r="I180" s="196"/>
      <c r="J180" s="204"/>
      <c r="K180" s="196"/>
      <c r="L180" s="148"/>
      <c r="M180" s="148"/>
    </row>
    <row r="181" spans="1:13" ht="18">
      <c r="A181" s="203" t="s">
        <v>183</v>
      </c>
      <c r="B181" s="148" t="s">
        <v>78</v>
      </c>
      <c r="C181" s="196">
        <v>220005.4</v>
      </c>
      <c r="D181" s="204">
        <f t="shared" si="9"/>
        <v>0.47826699425702396</v>
      </c>
      <c r="E181" s="195">
        <v>220005.4</v>
      </c>
      <c r="F181" s="195">
        <v>0</v>
      </c>
      <c r="G181" s="195">
        <v>0</v>
      </c>
      <c r="H181" s="195">
        <v>0</v>
      </c>
      <c r="I181" s="196">
        <f t="shared" si="8"/>
        <v>220005.4</v>
      </c>
      <c r="J181" s="204">
        <f>I181*100/C181</f>
        <v>100</v>
      </c>
      <c r="K181" s="196">
        <f t="shared" si="13"/>
        <v>0</v>
      </c>
      <c r="L181" s="148"/>
      <c r="M181" s="148"/>
    </row>
    <row r="182" spans="1:13" ht="18">
      <c r="A182" s="214"/>
      <c r="B182" s="215" t="s">
        <v>79</v>
      </c>
      <c r="C182" s="216"/>
      <c r="D182" s="215"/>
      <c r="E182" s="217"/>
      <c r="F182" s="217"/>
      <c r="G182" s="217"/>
      <c r="H182" s="217"/>
      <c r="I182" s="216"/>
      <c r="J182" s="215"/>
      <c r="K182" s="216"/>
      <c r="L182" s="215"/>
      <c r="M182" s="215"/>
    </row>
    <row r="183" spans="1:13" ht="18.75" thickBot="1">
      <c r="A183" s="254" t="s">
        <v>81</v>
      </c>
      <c r="B183" s="255"/>
      <c r="C183" s="218">
        <f>C8+C48+C50+C73+C80+C89+C96+C118+C132+C136+C140+C144+C151+C169+C172+C180</f>
        <v>46039540</v>
      </c>
      <c r="D183" s="219">
        <f>SUM(D9:D181)</f>
        <v>100.08478161343321</v>
      </c>
      <c r="E183" s="220">
        <f>SUM(E9:E181)</f>
        <v>7951615.970000001</v>
      </c>
      <c r="F183" s="220">
        <f>SUM(F9:F181)</f>
        <v>9636818.55</v>
      </c>
      <c r="G183" s="220">
        <f>SUM(G9:G181)</f>
        <v>10359188.05</v>
      </c>
      <c r="H183" s="220">
        <v>11487894.09</v>
      </c>
      <c r="I183" s="218">
        <f>SUM(I9:I181)</f>
        <v>39435516.66</v>
      </c>
      <c r="J183" s="218">
        <f>I183*100/C183</f>
        <v>85.6557573338048</v>
      </c>
      <c r="K183" s="218">
        <f>SUM(K9:K181)</f>
        <v>6604023.340000001</v>
      </c>
      <c r="L183" s="221"/>
      <c r="M183" s="221"/>
    </row>
    <row r="184" spans="1:13" ht="18.75" thickTop="1">
      <c r="A184" s="222"/>
      <c r="B184" s="223"/>
      <c r="C184" s="224"/>
      <c r="D184" s="225"/>
      <c r="E184" s="226"/>
      <c r="F184" s="226"/>
      <c r="G184" s="226"/>
      <c r="H184" s="226"/>
      <c r="I184" s="227"/>
      <c r="J184" s="223"/>
      <c r="K184" s="227"/>
      <c r="L184" s="223"/>
      <c r="M184" s="223"/>
    </row>
    <row r="185" spans="1:15" s="234" customFormat="1" ht="17.25">
      <c r="A185" s="228"/>
      <c r="B185" s="229" t="s">
        <v>80</v>
      </c>
      <c r="C185" s="230"/>
      <c r="D185" s="231" t="s">
        <v>80</v>
      </c>
      <c r="E185" s="232"/>
      <c r="F185" s="232"/>
      <c r="G185" s="232"/>
      <c r="H185" s="232"/>
      <c r="I185" s="230" t="s">
        <v>103</v>
      </c>
      <c r="J185" s="233"/>
      <c r="K185" s="234" t="s">
        <v>80</v>
      </c>
      <c r="L185" s="233"/>
      <c r="O185" s="235"/>
    </row>
    <row r="186" spans="1:15" s="234" customFormat="1" ht="17.25">
      <c r="A186" s="228"/>
      <c r="B186" s="228" t="s">
        <v>82</v>
      </c>
      <c r="C186" s="236"/>
      <c r="D186" s="237"/>
      <c r="E186" s="238" t="s">
        <v>84</v>
      </c>
      <c r="F186" s="238"/>
      <c r="G186" s="238"/>
      <c r="H186" s="238"/>
      <c r="I186" s="236"/>
      <c r="J186" s="239"/>
      <c r="K186" s="240" t="s">
        <v>86</v>
      </c>
      <c r="O186" s="235"/>
    </row>
    <row r="187" spans="1:13" s="234" customFormat="1" ht="17.25">
      <c r="A187" s="228"/>
      <c r="B187" s="228" t="s">
        <v>83</v>
      </c>
      <c r="C187" s="236"/>
      <c r="D187" s="236" t="s">
        <v>88</v>
      </c>
      <c r="E187" s="238"/>
      <c r="F187" s="238"/>
      <c r="G187" s="238"/>
      <c r="H187" s="238"/>
      <c r="I187" s="236"/>
      <c r="J187" s="241"/>
      <c r="K187" s="240" t="s">
        <v>87</v>
      </c>
      <c r="L187" s="240"/>
      <c r="M187" s="240"/>
    </row>
  </sheetData>
  <sheetProtection/>
  <mergeCells count="10">
    <mergeCell ref="A183:B183"/>
    <mergeCell ref="A1:M1"/>
    <mergeCell ref="A2:M2"/>
    <mergeCell ref="A3:M3"/>
    <mergeCell ref="A4:A5"/>
    <mergeCell ref="B4:B5"/>
    <mergeCell ref="C4:C5"/>
    <mergeCell ref="I4:I5"/>
    <mergeCell ref="K4:K5"/>
    <mergeCell ref="M4:M5"/>
  </mergeCells>
  <printOptions/>
  <pageMargins left="0.15748031496062992" right="0.14" top="0.2755905511811024" bottom="0.275590551181102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6">
      <selection activeCell="D36" sqref="D36"/>
    </sheetView>
  </sheetViews>
  <sheetFormatPr defaultColWidth="9.00390625" defaultRowHeight="15"/>
  <cols>
    <col min="1" max="1" width="1.28515625" style="52" customWidth="1"/>
    <col min="2" max="2" width="10.00390625" style="67" customWidth="1"/>
    <col min="3" max="3" width="58.28125" style="54" customWidth="1"/>
    <col min="4" max="4" width="11.28125" style="54" customWidth="1"/>
    <col min="5" max="5" width="12.421875" style="81" customWidth="1"/>
    <col min="6" max="6" width="9.00390625" style="51" customWidth="1"/>
    <col min="7" max="16384" width="9.00390625" style="52" customWidth="1"/>
  </cols>
  <sheetData>
    <row r="1" spans="1:5" ht="23.25">
      <c r="A1" s="263" t="s">
        <v>89</v>
      </c>
      <c r="B1" s="263"/>
      <c r="C1" s="263"/>
      <c r="D1" s="263"/>
      <c r="E1" s="263"/>
    </row>
    <row r="2" spans="1:5" ht="22.5">
      <c r="A2" s="264" t="s">
        <v>187</v>
      </c>
      <c r="B2" s="264"/>
      <c r="C2" s="264"/>
      <c r="D2" s="264"/>
      <c r="E2" s="264"/>
    </row>
    <row r="3" spans="1:5" ht="22.5">
      <c r="A3" s="264" t="s">
        <v>322</v>
      </c>
      <c r="B3" s="264"/>
      <c r="C3" s="264"/>
      <c r="D3" s="264"/>
      <c r="E3" s="264"/>
    </row>
    <row r="4" spans="1:5" ht="22.5">
      <c r="A4" s="264" t="s">
        <v>90</v>
      </c>
      <c r="B4" s="264"/>
      <c r="C4" s="264"/>
      <c r="D4" s="264"/>
      <c r="E4" s="264"/>
    </row>
    <row r="5" spans="2:5" ht="21">
      <c r="B5" s="53"/>
      <c r="E5" s="55"/>
    </row>
    <row r="6" spans="1:5" ht="21">
      <c r="A6" s="56"/>
      <c r="B6" s="265" t="s">
        <v>91</v>
      </c>
      <c r="C6" s="266"/>
      <c r="D6" s="57" t="s">
        <v>92</v>
      </c>
      <c r="E6" s="57" t="s">
        <v>9</v>
      </c>
    </row>
    <row r="7" spans="1:6" s="60" customFormat="1" ht="23.25">
      <c r="A7" s="154" t="s">
        <v>93</v>
      </c>
      <c r="B7" s="155"/>
      <c r="C7" s="156"/>
      <c r="D7" s="157"/>
      <c r="E7" s="164">
        <v>2532485.6</v>
      </c>
      <c r="F7" s="61"/>
    </row>
    <row r="8" spans="1:6" s="60" customFormat="1" ht="21">
      <c r="A8" s="158" t="s">
        <v>94</v>
      </c>
      <c r="B8" s="159"/>
      <c r="C8" s="160"/>
      <c r="D8" s="161"/>
      <c r="E8" s="62"/>
      <c r="F8" s="61"/>
    </row>
    <row r="9" spans="1:6" s="60" customFormat="1" ht="22.5" customHeight="1">
      <c r="A9" s="120"/>
      <c r="B9" s="121">
        <v>22613</v>
      </c>
      <c r="C9" s="122" t="s">
        <v>248</v>
      </c>
      <c r="D9" s="162">
        <v>5130</v>
      </c>
      <c r="E9" s="66"/>
      <c r="F9" s="61"/>
    </row>
    <row r="10" spans="1:6" s="60" customFormat="1" ht="22.5" customHeight="1">
      <c r="A10" s="120"/>
      <c r="B10" s="121">
        <v>22634</v>
      </c>
      <c r="C10" s="122" t="s">
        <v>249</v>
      </c>
      <c r="D10" s="162">
        <v>4204</v>
      </c>
      <c r="E10" s="66"/>
      <c r="F10" s="61"/>
    </row>
    <row r="11" spans="1:6" s="60" customFormat="1" ht="22.5" customHeight="1">
      <c r="A11" s="120"/>
      <c r="B11" s="121">
        <v>22668</v>
      </c>
      <c r="C11" s="122" t="s">
        <v>295</v>
      </c>
      <c r="D11" s="162">
        <v>108916.15</v>
      </c>
      <c r="E11" s="66"/>
      <c r="F11" s="61"/>
    </row>
    <row r="12" spans="1:6" s="60" customFormat="1" ht="22.5" customHeight="1">
      <c r="A12" s="120"/>
      <c r="B12" s="121">
        <v>22668</v>
      </c>
      <c r="C12" s="122" t="s">
        <v>296</v>
      </c>
      <c r="D12" s="162">
        <v>448756</v>
      </c>
      <c r="E12" s="66"/>
      <c r="F12" s="61"/>
    </row>
    <row r="13" spans="1:6" s="60" customFormat="1" ht="22.5" customHeight="1">
      <c r="A13" s="120"/>
      <c r="B13" s="121">
        <v>22678</v>
      </c>
      <c r="C13" s="122" t="s">
        <v>297</v>
      </c>
      <c r="D13" s="162">
        <v>3000</v>
      </c>
      <c r="E13" s="66"/>
      <c r="F13" s="61"/>
    </row>
    <row r="14" spans="1:6" s="60" customFormat="1" ht="21" customHeight="1">
      <c r="A14" s="120"/>
      <c r="B14" s="121">
        <v>22681</v>
      </c>
      <c r="C14" s="163" t="s">
        <v>298</v>
      </c>
      <c r="D14" s="162">
        <v>21000</v>
      </c>
      <c r="E14" s="66"/>
      <c r="F14" s="61"/>
    </row>
    <row r="15" spans="1:6" s="60" customFormat="1" ht="21" customHeight="1">
      <c r="A15" s="120"/>
      <c r="B15" s="121">
        <v>22681</v>
      </c>
      <c r="C15" s="122" t="s">
        <v>299</v>
      </c>
      <c r="D15" s="162">
        <v>6000</v>
      </c>
      <c r="E15" s="66"/>
      <c r="F15" s="61"/>
    </row>
    <row r="16" spans="1:6" s="60" customFormat="1" ht="21" customHeight="1">
      <c r="A16" s="120"/>
      <c r="B16" s="121">
        <v>22681</v>
      </c>
      <c r="C16" s="122" t="s">
        <v>300</v>
      </c>
      <c r="D16" s="162">
        <v>14000</v>
      </c>
      <c r="E16" s="66"/>
      <c r="F16" s="61"/>
    </row>
    <row r="17" spans="1:6" s="60" customFormat="1" ht="21" customHeight="1">
      <c r="A17" s="120"/>
      <c r="B17" s="121">
        <v>22684</v>
      </c>
      <c r="C17" s="122" t="s">
        <v>301</v>
      </c>
      <c r="D17" s="162">
        <v>1500</v>
      </c>
      <c r="E17" s="66"/>
      <c r="F17" s="61"/>
    </row>
    <row r="18" spans="1:6" s="60" customFormat="1" ht="21" customHeight="1">
      <c r="A18" s="120"/>
      <c r="B18" s="121">
        <v>22684</v>
      </c>
      <c r="C18" s="163" t="s">
        <v>302</v>
      </c>
      <c r="D18" s="162">
        <v>19500</v>
      </c>
      <c r="E18" s="66"/>
      <c r="F18" s="61"/>
    </row>
    <row r="19" spans="1:6" s="60" customFormat="1" ht="21" customHeight="1">
      <c r="A19" s="120"/>
      <c r="B19" s="121">
        <v>22692</v>
      </c>
      <c r="C19" s="163" t="s">
        <v>303</v>
      </c>
      <c r="D19" s="162">
        <v>17600</v>
      </c>
      <c r="E19" s="66"/>
      <c r="F19" s="61"/>
    </row>
    <row r="20" spans="1:6" s="60" customFormat="1" ht="21" customHeight="1">
      <c r="A20" s="120"/>
      <c r="B20" s="121">
        <v>22697</v>
      </c>
      <c r="C20" s="163" t="s">
        <v>304</v>
      </c>
      <c r="D20" s="162">
        <v>25500</v>
      </c>
      <c r="E20" s="66"/>
      <c r="F20" s="61"/>
    </row>
    <row r="21" spans="1:6" s="60" customFormat="1" ht="21" customHeight="1">
      <c r="A21" s="120"/>
      <c r="B21" s="121">
        <v>22718</v>
      </c>
      <c r="C21" s="163" t="s">
        <v>305</v>
      </c>
      <c r="D21" s="162">
        <v>21960</v>
      </c>
      <c r="E21" s="66"/>
      <c r="F21" s="61"/>
    </row>
    <row r="22" spans="1:6" s="60" customFormat="1" ht="21" customHeight="1">
      <c r="A22" s="120"/>
      <c r="B22" s="121">
        <v>22731</v>
      </c>
      <c r="C22" s="163" t="s">
        <v>306</v>
      </c>
      <c r="D22" s="162">
        <v>8000</v>
      </c>
      <c r="E22" s="66"/>
      <c r="F22" s="61"/>
    </row>
    <row r="23" spans="1:6" s="60" customFormat="1" ht="21" customHeight="1">
      <c r="A23" s="63"/>
      <c r="B23" s="178">
        <v>22788</v>
      </c>
      <c r="C23" s="179" t="s">
        <v>295</v>
      </c>
      <c r="D23" s="65">
        <v>1110</v>
      </c>
      <c r="E23" s="66"/>
      <c r="F23" s="61"/>
    </row>
    <row r="24" spans="1:6" s="60" customFormat="1" ht="21" customHeight="1">
      <c r="A24" s="63"/>
      <c r="B24" s="178">
        <v>22789</v>
      </c>
      <c r="C24" s="179" t="s">
        <v>315</v>
      </c>
      <c r="D24" s="65">
        <v>267200</v>
      </c>
      <c r="E24" s="66"/>
      <c r="F24" s="61"/>
    </row>
    <row r="25" spans="1:6" s="60" customFormat="1" ht="21" customHeight="1">
      <c r="A25" s="63"/>
      <c r="B25" s="178">
        <v>22790</v>
      </c>
      <c r="C25" s="179" t="s">
        <v>316</v>
      </c>
      <c r="D25" s="65">
        <v>8000</v>
      </c>
      <c r="E25" s="66"/>
      <c r="F25" s="61"/>
    </row>
    <row r="26" spans="1:6" s="60" customFormat="1" ht="21" customHeight="1">
      <c r="A26" s="63"/>
      <c r="B26" s="178">
        <v>22790</v>
      </c>
      <c r="C26" s="179" t="s">
        <v>316</v>
      </c>
      <c r="D26" s="65">
        <v>6300</v>
      </c>
      <c r="E26" s="66"/>
      <c r="F26" s="61"/>
    </row>
    <row r="27" spans="1:6" s="60" customFormat="1" ht="21" customHeight="1">
      <c r="A27" s="63"/>
      <c r="B27" s="178">
        <v>22801</v>
      </c>
      <c r="C27" s="179" t="s">
        <v>317</v>
      </c>
      <c r="D27" s="65">
        <v>356000</v>
      </c>
      <c r="E27" s="66"/>
      <c r="F27" s="61"/>
    </row>
    <row r="28" spans="1:6" s="60" customFormat="1" ht="21" customHeight="1">
      <c r="A28" s="63"/>
      <c r="B28" s="178">
        <v>22808</v>
      </c>
      <c r="C28" s="179" t="s">
        <v>318</v>
      </c>
      <c r="D28" s="65">
        <v>40700</v>
      </c>
      <c r="E28" s="66"/>
      <c r="F28" s="61"/>
    </row>
    <row r="29" spans="1:6" s="60" customFormat="1" ht="21" customHeight="1">
      <c r="A29" s="63"/>
      <c r="B29" s="178">
        <v>22814</v>
      </c>
      <c r="C29" s="179" t="s">
        <v>319</v>
      </c>
      <c r="D29" s="65">
        <v>27500</v>
      </c>
      <c r="E29" s="66"/>
      <c r="F29" s="61"/>
    </row>
    <row r="30" spans="1:6" s="60" customFormat="1" ht="21" customHeight="1">
      <c r="A30" s="63"/>
      <c r="B30" s="178">
        <v>22842</v>
      </c>
      <c r="C30" s="179" t="s">
        <v>323</v>
      </c>
      <c r="D30" s="65">
        <v>35000</v>
      </c>
      <c r="E30" s="66"/>
      <c r="F30" s="61"/>
    </row>
    <row r="31" spans="1:6" s="60" customFormat="1" ht="21" customHeight="1">
      <c r="A31" s="63"/>
      <c r="B31" s="178">
        <v>22863</v>
      </c>
      <c r="C31" s="179" t="s">
        <v>324</v>
      </c>
      <c r="D31" s="65">
        <v>20500</v>
      </c>
      <c r="E31" s="66"/>
      <c r="F31" s="61"/>
    </row>
    <row r="32" spans="1:6" s="60" customFormat="1" ht="21" customHeight="1">
      <c r="A32" s="63"/>
      <c r="B32" s="178">
        <v>22879</v>
      </c>
      <c r="C32" s="179" t="s">
        <v>325</v>
      </c>
      <c r="D32" s="65">
        <v>975</v>
      </c>
      <c r="E32" s="66"/>
      <c r="F32" s="61"/>
    </row>
    <row r="33" spans="1:6" s="60" customFormat="1" ht="21" customHeight="1">
      <c r="A33" s="63"/>
      <c r="B33" s="178">
        <v>22880</v>
      </c>
      <c r="C33" s="179" t="s">
        <v>347</v>
      </c>
      <c r="D33" s="65">
        <v>70000</v>
      </c>
      <c r="E33" s="66"/>
      <c r="F33" s="61"/>
    </row>
    <row r="34" spans="1:6" s="60" customFormat="1" ht="21" customHeight="1">
      <c r="A34" s="63"/>
      <c r="B34" s="178">
        <v>22893</v>
      </c>
      <c r="C34" s="179" t="s">
        <v>325</v>
      </c>
      <c r="D34" s="65">
        <v>2151</v>
      </c>
      <c r="E34" s="66"/>
      <c r="F34" s="61"/>
    </row>
    <row r="35" spans="1:6" s="60" customFormat="1" ht="21" customHeight="1">
      <c r="A35" s="63"/>
      <c r="B35" s="178">
        <v>22909</v>
      </c>
      <c r="C35" s="179" t="s">
        <v>325</v>
      </c>
      <c r="D35" s="65">
        <v>36000</v>
      </c>
      <c r="E35" s="66"/>
      <c r="F35" s="61"/>
    </row>
    <row r="36" spans="1:6" s="60" customFormat="1" ht="21" customHeight="1">
      <c r="A36" s="63"/>
      <c r="B36" s="178"/>
      <c r="C36" s="179"/>
      <c r="D36" s="65"/>
      <c r="E36" s="66"/>
      <c r="F36" s="61"/>
    </row>
    <row r="37" spans="1:6" s="60" customFormat="1" ht="21" customHeight="1">
      <c r="A37" s="63"/>
      <c r="B37" s="178"/>
      <c r="C37" s="179"/>
      <c r="D37" s="65"/>
      <c r="E37" s="66"/>
      <c r="F37" s="61"/>
    </row>
    <row r="38" spans="1:6" s="60" customFormat="1" ht="21" customHeight="1">
      <c r="A38" s="63"/>
      <c r="B38" s="178"/>
      <c r="C38" s="179"/>
      <c r="D38" s="65"/>
      <c r="E38" s="66"/>
      <c r="F38" s="61"/>
    </row>
    <row r="39" spans="1:6" s="60" customFormat="1" ht="21" customHeight="1">
      <c r="A39" s="63"/>
      <c r="B39" s="178"/>
      <c r="C39" s="179"/>
      <c r="D39" s="65"/>
      <c r="E39" s="66"/>
      <c r="F39" s="61"/>
    </row>
    <row r="40" spans="1:6" s="60" customFormat="1" ht="21" customHeight="1">
      <c r="A40" s="63"/>
      <c r="B40" s="178"/>
      <c r="C40" s="179"/>
      <c r="D40" s="65"/>
      <c r="E40" s="66"/>
      <c r="F40" s="61"/>
    </row>
    <row r="41" spans="1:6" s="60" customFormat="1" ht="21" customHeight="1">
      <c r="A41" s="63"/>
      <c r="B41" s="178"/>
      <c r="C41" s="179"/>
      <c r="D41" s="65"/>
      <c r="E41" s="66"/>
      <c r="F41" s="61"/>
    </row>
    <row r="42" spans="1:6" s="60" customFormat="1" ht="21" customHeight="1">
      <c r="A42" s="63"/>
      <c r="B42" s="178"/>
      <c r="C42" s="179"/>
      <c r="D42" s="65"/>
      <c r="E42" s="66"/>
      <c r="F42" s="61"/>
    </row>
    <row r="43" spans="1:6" s="60" customFormat="1" ht="21" customHeight="1">
      <c r="A43" s="63"/>
      <c r="B43" s="178"/>
      <c r="C43" s="179"/>
      <c r="D43" s="65"/>
      <c r="E43" s="66"/>
      <c r="F43" s="61"/>
    </row>
    <row r="44" spans="1:6" s="60" customFormat="1" ht="21" customHeight="1">
      <c r="A44" s="63"/>
      <c r="B44" s="178"/>
      <c r="C44" s="179"/>
      <c r="D44" s="65"/>
      <c r="E44" s="66"/>
      <c r="F44" s="61"/>
    </row>
    <row r="45" spans="1:6" s="60" customFormat="1" ht="21" customHeight="1">
      <c r="A45" s="144"/>
      <c r="B45" s="152"/>
      <c r="C45" s="153"/>
      <c r="D45" s="145"/>
      <c r="E45" s="146"/>
      <c r="F45" s="61"/>
    </row>
    <row r="46" spans="1:6" s="60" customFormat="1" ht="23.25">
      <c r="A46" s="63"/>
      <c r="B46" s="67"/>
      <c r="C46" s="64"/>
      <c r="D46" s="65"/>
      <c r="E46" s="149">
        <f>SUM(D9:D45)</f>
        <v>1576502.15</v>
      </c>
      <c r="F46" s="61"/>
    </row>
    <row r="47" spans="1:7" s="60" customFormat="1" ht="29.25" customHeight="1" thickBot="1">
      <c r="A47" s="56"/>
      <c r="B47" s="69"/>
      <c r="C47" s="70" t="s">
        <v>348</v>
      </c>
      <c r="D47" s="71"/>
      <c r="E47" s="150">
        <f>E7-E46</f>
        <v>955983.4500000002</v>
      </c>
      <c r="F47" s="61"/>
      <c r="G47" s="72"/>
    </row>
    <row r="48" spans="1:6" s="60" customFormat="1" ht="24" customHeight="1" thickTop="1">
      <c r="A48" s="73"/>
      <c r="B48" s="74"/>
      <c r="C48" s="75" t="str">
        <f>"(ตัวอักษร)("&amp;_xlfn.BAHTTEXT(E47)&amp;")"</f>
        <v>(ตัวอักษร)(เก้าแสนห้าหมื่นห้าพันเก้าร้อยแปดสิบสามบาทสี่สิบห้าสตางค์)</v>
      </c>
      <c r="D48" s="74"/>
      <c r="E48" s="76"/>
      <c r="F48" s="61"/>
    </row>
    <row r="49" ht="9" customHeight="1">
      <c r="D49" s="77"/>
    </row>
    <row r="50" spans="1:6" s="60" customFormat="1" ht="21">
      <c r="A50" s="78"/>
      <c r="B50" s="79"/>
      <c r="C50" s="80" t="s">
        <v>80</v>
      </c>
      <c r="D50" s="80"/>
      <c r="E50" s="81"/>
      <c r="F50" s="61"/>
    </row>
    <row r="51" spans="1:6" s="60" customFormat="1" ht="21">
      <c r="A51" s="82"/>
      <c r="B51" s="79"/>
      <c r="C51" s="83" t="s">
        <v>82</v>
      </c>
      <c r="D51" s="83"/>
      <c r="E51" s="81"/>
      <c r="F51" s="61"/>
    </row>
    <row r="52" spans="1:6" s="60" customFormat="1" ht="21">
      <c r="A52" s="84"/>
      <c r="B52" s="82"/>
      <c r="C52" s="83" t="s">
        <v>83</v>
      </c>
      <c r="D52" s="83"/>
      <c r="E52" s="82"/>
      <c r="F52" s="61"/>
    </row>
    <row r="53" spans="1:6" s="60" customFormat="1" ht="21">
      <c r="A53" s="52"/>
      <c r="B53" s="67"/>
      <c r="C53" s="80" t="s">
        <v>80</v>
      </c>
      <c r="D53" s="83"/>
      <c r="E53" s="81"/>
      <c r="F53" s="61"/>
    </row>
    <row r="54" spans="3:4" ht="21">
      <c r="C54" s="83" t="s">
        <v>84</v>
      </c>
      <c r="D54" s="80"/>
    </row>
    <row r="55" spans="3:4" ht="21">
      <c r="C55" s="83" t="s">
        <v>99</v>
      </c>
      <c r="D55" s="83"/>
    </row>
    <row r="56" spans="3:4" ht="21">
      <c r="C56" s="80" t="s">
        <v>80</v>
      </c>
      <c r="D56" s="80"/>
    </row>
    <row r="57" spans="3:4" ht="21">
      <c r="C57" s="83" t="s">
        <v>100</v>
      </c>
      <c r="D57" s="83"/>
    </row>
    <row r="58" spans="3:4" ht="21">
      <c r="C58" s="83" t="s">
        <v>87</v>
      </c>
      <c r="D58" s="83"/>
    </row>
    <row r="59" ht="21">
      <c r="C59" s="83"/>
    </row>
    <row r="60" ht="21">
      <c r="C60" s="83"/>
    </row>
    <row r="61" ht="21">
      <c r="C61" s="53"/>
    </row>
    <row r="62" ht="21">
      <c r="C62" s="53"/>
    </row>
    <row r="63" ht="21">
      <c r="C63" s="53"/>
    </row>
    <row r="64" ht="21">
      <c r="C64" s="53"/>
    </row>
    <row r="65" ht="21">
      <c r="C65" s="53"/>
    </row>
    <row r="66" ht="21">
      <c r="C66" s="53"/>
    </row>
    <row r="67" ht="21">
      <c r="C67" s="53"/>
    </row>
    <row r="68" ht="21">
      <c r="C68" s="53"/>
    </row>
    <row r="69" ht="21">
      <c r="C69" s="53"/>
    </row>
    <row r="70" ht="21">
      <c r="C70" s="53"/>
    </row>
    <row r="71" ht="21">
      <c r="C71" s="53"/>
    </row>
    <row r="72" ht="21">
      <c r="C72" s="53"/>
    </row>
    <row r="73" ht="21">
      <c r="C73" s="53"/>
    </row>
    <row r="74" ht="21">
      <c r="C74" s="53"/>
    </row>
    <row r="75" ht="21">
      <c r="C75" s="53"/>
    </row>
    <row r="76" ht="21">
      <c r="C76" s="53"/>
    </row>
    <row r="77" ht="21">
      <c r="C77" s="53"/>
    </row>
    <row r="78" ht="21">
      <c r="C78" s="53"/>
    </row>
    <row r="79" ht="21">
      <c r="C79" s="53"/>
    </row>
    <row r="80" ht="21">
      <c r="C80" s="53"/>
    </row>
    <row r="81" ht="21">
      <c r="C81" s="53"/>
    </row>
    <row r="82" ht="21">
      <c r="C82" s="53"/>
    </row>
    <row r="83" ht="21">
      <c r="C83" s="53"/>
    </row>
    <row r="84" ht="21">
      <c r="C84" s="53"/>
    </row>
    <row r="85" ht="21">
      <c r="C85" s="53"/>
    </row>
    <row r="86" ht="21">
      <c r="C86" s="53"/>
    </row>
    <row r="87" ht="21">
      <c r="C87" s="53"/>
    </row>
    <row r="88" ht="21">
      <c r="C88" s="53"/>
    </row>
    <row r="89" ht="21">
      <c r="C89" s="53"/>
    </row>
    <row r="90" ht="21">
      <c r="C90" s="53"/>
    </row>
    <row r="91" ht="21">
      <c r="C91" s="53"/>
    </row>
    <row r="92" ht="21">
      <c r="C92" s="53"/>
    </row>
    <row r="93" ht="21">
      <c r="C93" s="53"/>
    </row>
    <row r="94" ht="21">
      <c r="C94" s="53"/>
    </row>
    <row r="96" ht="21">
      <c r="C96" s="53"/>
    </row>
    <row r="97" ht="21">
      <c r="C97" s="53"/>
    </row>
    <row r="98" ht="21">
      <c r="C98" s="53"/>
    </row>
    <row r="99" ht="21">
      <c r="C99" s="53"/>
    </row>
    <row r="100" ht="21">
      <c r="C100" s="53"/>
    </row>
  </sheetData>
  <sheetProtection/>
  <mergeCells count="5">
    <mergeCell ref="A1:E1"/>
    <mergeCell ref="A2:E2"/>
    <mergeCell ref="A3:E3"/>
    <mergeCell ref="A4:E4"/>
    <mergeCell ref="B6:C6"/>
  </mergeCells>
  <printOptions/>
  <pageMargins left="0.31496062992125984" right="0.15748031496062992" top="0.4724409448818898" bottom="0.31496062992125984" header="0.3149606299212598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40">
      <selection activeCell="C33" sqref="C33"/>
    </sheetView>
  </sheetViews>
  <sheetFormatPr defaultColWidth="9.00390625" defaultRowHeight="22.5" customHeight="1"/>
  <cols>
    <col min="1" max="1" width="1.421875" style="52" customWidth="1"/>
    <col min="2" max="2" width="10.28125" style="67" customWidth="1"/>
    <col min="3" max="3" width="43.421875" style="54" customWidth="1"/>
    <col min="4" max="4" width="12.8515625" style="54" customWidth="1"/>
    <col min="5" max="5" width="13.7109375" style="81" customWidth="1"/>
    <col min="6" max="6" width="25.28125" style="51" customWidth="1"/>
    <col min="7" max="7" width="15.140625" style="52" customWidth="1"/>
    <col min="8" max="16384" width="9.00390625" style="52" customWidth="1"/>
  </cols>
  <sheetData>
    <row r="1" spans="1:5" ht="22.5" customHeight="1">
      <c r="A1" s="264" t="s">
        <v>187</v>
      </c>
      <c r="B1" s="264"/>
      <c r="C1" s="264"/>
      <c r="D1" s="264"/>
      <c r="E1" s="264"/>
    </row>
    <row r="2" spans="1:5" ht="22.5" customHeight="1">
      <c r="A2" s="264" t="s">
        <v>322</v>
      </c>
      <c r="B2" s="264"/>
      <c r="C2" s="264"/>
      <c r="D2" s="264"/>
      <c r="E2" s="264"/>
    </row>
    <row r="3" spans="1:5" ht="22.5" customHeight="1">
      <c r="A3" s="264" t="s">
        <v>95</v>
      </c>
      <c r="B3" s="264"/>
      <c r="C3" s="264"/>
      <c r="D3" s="264"/>
      <c r="E3" s="264"/>
    </row>
    <row r="4" spans="2:5" ht="22.5" customHeight="1">
      <c r="B4" s="53"/>
      <c r="E4" s="55"/>
    </row>
    <row r="5" spans="1:5" ht="22.5" customHeight="1">
      <c r="A5" s="56"/>
      <c r="B5" s="265" t="s">
        <v>91</v>
      </c>
      <c r="C5" s="266"/>
      <c r="D5" s="57" t="s">
        <v>92</v>
      </c>
      <c r="E5" s="57" t="s">
        <v>9</v>
      </c>
    </row>
    <row r="6" spans="1:6" s="60" customFormat="1" ht="22.5" customHeight="1">
      <c r="A6" s="58" t="s">
        <v>250</v>
      </c>
      <c r="B6" s="59"/>
      <c r="C6" s="87"/>
      <c r="D6" s="88"/>
      <c r="E6" s="170">
        <v>14326849.8</v>
      </c>
      <c r="F6" s="169"/>
    </row>
    <row r="7" spans="1:6" s="60" customFormat="1" ht="22.5" customHeight="1">
      <c r="A7" s="270" t="s">
        <v>97</v>
      </c>
      <c r="B7" s="271"/>
      <c r="C7" s="272"/>
      <c r="D7" s="93"/>
      <c r="E7" s="92"/>
      <c r="F7" s="61"/>
    </row>
    <row r="8" spans="1:6" s="60" customFormat="1" ht="22.5" customHeight="1">
      <c r="A8" s="115"/>
      <c r="B8" s="116">
        <v>22584</v>
      </c>
      <c r="C8" s="117" t="s">
        <v>272</v>
      </c>
      <c r="D8" s="118">
        <v>74390</v>
      </c>
      <c r="E8" s="119"/>
      <c r="F8" s="61"/>
    </row>
    <row r="9" spans="1:6" s="60" customFormat="1" ht="22.5" customHeight="1">
      <c r="A9" s="115"/>
      <c r="B9" s="116">
        <v>22691</v>
      </c>
      <c r="C9" s="117" t="s">
        <v>311</v>
      </c>
      <c r="D9" s="118">
        <v>6762</v>
      </c>
      <c r="E9" s="119"/>
      <c r="F9" s="61"/>
    </row>
    <row r="10" spans="1:6" s="60" customFormat="1" ht="22.5" customHeight="1">
      <c r="A10" s="120"/>
      <c r="B10" s="121">
        <v>22706</v>
      </c>
      <c r="C10" s="117" t="s">
        <v>311</v>
      </c>
      <c r="D10" s="123">
        <v>1985</v>
      </c>
      <c r="E10" s="124"/>
      <c r="F10" s="61"/>
    </row>
    <row r="11" spans="1:6" s="60" customFormat="1" ht="22.5" customHeight="1">
      <c r="A11" s="120"/>
      <c r="B11" s="121"/>
      <c r="C11" s="122"/>
      <c r="D11" s="127"/>
      <c r="E11" s="124"/>
      <c r="F11" s="61"/>
    </row>
    <row r="12" spans="1:6" s="60" customFormat="1" ht="22.5" customHeight="1">
      <c r="A12" s="63"/>
      <c r="D12" s="141"/>
      <c r="E12" s="91">
        <f>SUM(D8:D11)</f>
        <v>83137</v>
      </c>
      <c r="F12" s="61"/>
    </row>
    <row r="13" spans="1:6" s="60" customFormat="1" ht="22.5" customHeight="1">
      <c r="A13" s="270" t="s">
        <v>96</v>
      </c>
      <c r="B13" s="271"/>
      <c r="C13" s="272"/>
      <c r="D13" s="90"/>
      <c r="E13" s="91"/>
      <c r="F13" s="61"/>
    </row>
    <row r="14" spans="1:6" s="60" customFormat="1" ht="22.5" customHeight="1">
      <c r="A14" s="109"/>
      <c r="B14" s="139" t="s">
        <v>273</v>
      </c>
      <c r="C14" s="110" t="s">
        <v>276</v>
      </c>
      <c r="D14" s="113">
        <v>322000</v>
      </c>
      <c r="E14" s="91"/>
      <c r="F14" s="61"/>
    </row>
    <row r="15" spans="1:6" s="60" customFormat="1" ht="22.5" customHeight="1">
      <c r="A15" s="112"/>
      <c r="B15" s="140" t="s">
        <v>274</v>
      </c>
      <c r="C15" s="125" t="s">
        <v>275</v>
      </c>
      <c r="D15" s="126">
        <v>487000</v>
      </c>
      <c r="E15" s="127"/>
      <c r="F15" s="111"/>
    </row>
    <row r="16" spans="1:6" s="60" customFormat="1" ht="22.5" customHeight="1">
      <c r="A16" s="112"/>
      <c r="B16" s="140" t="s">
        <v>274</v>
      </c>
      <c r="C16" s="125" t="s">
        <v>277</v>
      </c>
      <c r="D16" s="126">
        <v>284000</v>
      </c>
      <c r="E16" s="127"/>
      <c r="F16" s="111"/>
    </row>
    <row r="17" spans="1:6" s="60" customFormat="1" ht="22.5" customHeight="1">
      <c r="A17" s="112"/>
      <c r="B17" s="140" t="s">
        <v>278</v>
      </c>
      <c r="C17" s="125" t="s">
        <v>279</v>
      </c>
      <c r="D17" s="143">
        <v>470000</v>
      </c>
      <c r="E17" s="127"/>
      <c r="F17" s="111"/>
    </row>
    <row r="18" spans="1:6" s="60" customFormat="1" ht="22.5" customHeight="1">
      <c r="A18" s="112"/>
      <c r="B18" s="140" t="s">
        <v>307</v>
      </c>
      <c r="C18" s="125" t="s">
        <v>308</v>
      </c>
      <c r="D18" s="143">
        <v>280000</v>
      </c>
      <c r="E18" s="127"/>
      <c r="F18" s="111"/>
    </row>
    <row r="19" spans="1:6" s="60" customFormat="1" ht="22.5" customHeight="1">
      <c r="A19" s="112"/>
      <c r="B19" s="140" t="s">
        <v>309</v>
      </c>
      <c r="C19" s="125" t="s">
        <v>310</v>
      </c>
      <c r="D19" s="143">
        <v>187200</v>
      </c>
      <c r="E19" s="127"/>
      <c r="F19" s="111"/>
    </row>
    <row r="20" spans="1:6" s="60" customFormat="1" ht="22.5" customHeight="1">
      <c r="A20" s="112"/>
      <c r="B20" s="140" t="s">
        <v>326</v>
      </c>
      <c r="C20" s="125" t="s">
        <v>327</v>
      </c>
      <c r="D20" s="143">
        <v>188000</v>
      </c>
      <c r="E20" s="127"/>
      <c r="F20" s="111"/>
    </row>
    <row r="21" spans="1:6" s="60" customFormat="1" ht="22.5" customHeight="1">
      <c r="A21" s="112"/>
      <c r="B21" s="140" t="s">
        <v>326</v>
      </c>
      <c r="C21" s="125" t="s">
        <v>328</v>
      </c>
      <c r="D21" s="143">
        <v>214000</v>
      </c>
      <c r="E21" s="127"/>
      <c r="F21" s="111"/>
    </row>
    <row r="22" spans="1:6" s="60" customFormat="1" ht="22.5" customHeight="1">
      <c r="A22" s="112"/>
      <c r="B22" s="140" t="s">
        <v>326</v>
      </c>
      <c r="C22" s="125" t="s">
        <v>329</v>
      </c>
      <c r="D22" s="143">
        <v>175000</v>
      </c>
      <c r="E22" s="127"/>
      <c r="F22" s="111"/>
    </row>
    <row r="23" spans="1:6" s="60" customFormat="1" ht="22.5" customHeight="1">
      <c r="A23" s="112"/>
      <c r="B23" s="140" t="s">
        <v>330</v>
      </c>
      <c r="C23" s="125" t="s">
        <v>331</v>
      </c>
      <c r="D23" s="143">
        <v>490000</v>
      </c>
      <c r="E23" s="127"/>
      <c r="F23" s="111"/>
    </row>
    <row r="24" spans="1:6" s="60" customFormat="1" ht="22.5" customHeight="1">
      <c r="A24" s="112"/>
      <c r="B24" s="140"/>
      <c r="C24" s="125" t="s">
        <v>332</v>
      </c>
      <c r="D24" s="143"/>
      <c r="E24" s="127"/>
      <c r="F24" s="111"/>
    </row>
    <row r="25" spans="1:6" s="60" customFormat="1" ht="22.5" customHeight="1">
      <c r="A25" s="112"/>
      <c r="B25" s="140" t="s">
        <v>333</v>
      </c>
      <c r="C25" s="125" t="s">
        <v>334</v>
      </c>
      <c r="D25" s="143">
        <v>97000</v>
      </c>
      <c r="E25" s="127"/>
      <c r="F25" s="111"/>
    </row>
    <row r="26" spans="1:6" s="60" customFormat="1" ht="22.5" customHeight="1">
      <c r="A26" s="112"/>
      <c r="B26" s="140"/>
      <c r="C26" s="125" t="s">
        <v>335</v>
      </c>
      <c r="D26" s="143"/>
      <c r="E26" s="127"/>
      <c r="F26" s="111"/>
    </row>
    <row r="27" spans="1:6" s="60" customFormat="1" ht="22.5" customHeight="1">
      <c r="A27" s="112"/>
      <c r="B27" s="140" t="s">
        <v>333</v>
      </c>
      <c r="C27" s="125" t="s">
        <v>336</v>
      </c>
      <c r="D27" s="143">
        <v>103000</v>
      </c>
      <c r="E27" s="127"/>
      <c r="F27" s="111"/>
    </row>
    <row r="28" spans="1:6" s="60" customFormat="1" ht="22.5" customHeight="1">
      <c r="A28" s="112"/>
      <c r="B28" s="140" t="s">
        <v>337</v>
      </c>
      <c r="C28" s="125" t="s">
        <v>338</v>
      </c>
      <c r="D28" s="143">
        <v>111000</v>
      </c>
      <c r="E28" s="127"/>
      <c r="F28" s="111"/>
    </row>
    <row r="29" spans="1:6" s="60" customFormat="1" ht="22.5" customHeight="1">
      <c r="A29" s="112"/>
      <c r="B29" s="140"/>
      <c r="C29" s="125" t="s">
        <v>339</v>
      </c>
      <c r="D29" s="143"/>
      <c r="E29" s="127"/>
      <c r="F29" s="111"/>
    </row>
    <row r="30" spans="1:6" s="60" customFormat="1" ht="22.5" customHeight="1">
      <c r="A30" s="112"/>
      <c r="B30" s="140" t="s">
        <v>337</v>
      </c>
      <c r="C30" s="125" t="s">
        <v>340</v>
      </c>
      <c r="D30" s="143">
        <v>127000</v>
      </c>
      <c r="E30" s="127"/>
      <c r="F30" s="111"/>
    </row>
    <row r="31" spans="1:6" s="60" customFormat="1" ht="22.5" customHeight="1">
      <c r="A31" s="112"/>
      <c r="B31" s="140" t="s">
        <v>341</v>
      </c>
      <c r="C31" s="125" t="s">
        <v>342</v>
      </c>
      <c r="D31" s="143">
        <v>238000</v>
      </c>
      <c r="E31" s="127"/>
      <c r="F31" s="111"/>
    </row>
    <row r="32" spans="1:6" s="60" customFormat="1" ht="22.5" customHeight="1">
      <c r="A32" s="112"/>
      <c r="B32" s="140"/>
      <c r="C32" s="125" t="s">
        <v>339</v>
      </c>
      <c r="D32" s="143"/>
      <c r="E32" s="127"/>
      <c r="F32" s="111"/>
    </row>
    <row r="33" spans="1:6" s="60" customFormat="1" ht="22.5" customHeight="1">
      <c r="A33" s="112"/>
      <c r="B33" s="140" t="s">
        <v>343</v>
      </c>
      <c r="C33" s="125" t="s">
        <v>344</v>
      </c>
      <c r="D33" s="143">
        <v>120000</v>
      </c>
      <c r="E33" s="127"/>
      <c r="F33" s="111"/>
    </row>
    <row r="34" spans="1:6" s="60" customFormat="1" ht="22.5" customHeight="1">
      <c r="A34" s="112"/>
      <c r="B34" s="140" t="s">
        <v>349</v>
      </c>
      <c r="C34" s="125" t="s">
        <v>350</v>
      </c>
      <c r="D34" s="143">
        <v>422000</v>
      </c>
      <c r="E34" s="127"/>
      <c r="F34" s="111"/>
    </row>
    <row r="35" spans="1:6" s="60" customFormat="1" ht="22.5" customHeight="1">
      <c r="A35" s="112"/>
      <c r="B35" s="140" t="s">
        <v>349</v>
      </c>
      <c r="C35" s="125" t="s">
        <v>351</v>
      </c>
      <c r="D35" s="143">
        <v>224000</v>
      </c>
      <c r="E35" s="127"/>
      <c r="F35" s="111"/>
    </row>
    <row r="36" spans="1:6" s="60" customFormat="1" ht="22.5" customHeight="1">
      <c r="A36" s="112"/>
      <c r="B36" s="140"/>
      <c r="C36" s="125" t="s">
        <v>352</v>
      </c>
      <c r="D36" s="143"/>
      <c r="E36" s="127"/>
      <c r="F36" s="111"/>
    </row>
    <row r="37" spans="1:6" s="60" customFormat="1" ht="22.5" customHeight="1">
      <c r="A37" s="112"/>
      <c r="B37" s="140" t="s">
        <v>353</v>
      </c>
      <c r="C37" s="125" t="s">
        <v>354</v>
      </c>
      <c r="D37" s="143">
        <v>291000</v>
      </c>
      <c r="E37" s="127"/>
      <c r="F37" s="111"/>
    </row>
    <row r="38" spans="1:6" s="60" customFormat="1" ht="22.5" customHeight="1">
      <c r="A38" s="112"/>
      <c r="B38" s="140"/>
      <c r="C38" s="125"/>
      <c r="D38" s="143"/>
      <c r="E38" s="127"/>
      <c r="F38" s="111"/>
    </row>
    <row r="39" spans="1:6" s="60" customFormat="1" ht="22.5" customHeight="1">
      <c r="A39" s="112"/>
      <c r="B39" s="140"/>
      <c r="C39" s="125"/>
      <c r="D39" s="143"/>
      <c r="E39" s="127"/>
      <c r="F39" s="111"/>
    </row>
    <row r="40" spans="1:6" s="60" customFormat="1" ht="22.5" customHeight="1">
      <c r="A40" s="63"/>
      <c r="B40" s="121"/>
      <c r="C40" s="122"/>
      <c r="D40" s="123"/>
      <c r="E40" s="127">
        <f>SUM(D14:D39)</f>
        <v>4830200</v>
      </c>
      <c r="F40" s="61"/>
    </row>
    <row r="41" spans="1:7" s="60" customFormat="1" ht="22.5" customHeight="1" thickBot="1">
      <c r="A41" s="94"/>
      <c r="B41" s="95"/>
      <c r="C41" s="96"/>
      <c r="D41" s="97"/>
      <c r="E41" s="98"/>
      <c r="F41" s="68"/>
      <c r="G41" s="151"/>
    </row>
    <row r="42" spans="1:6" s="60" customFormat="1" ht="22.5" customHeight="1" thickTop="1">
      <c r="A42" s="99"/>
      <c r="B42" s="100"/>
      <c r="C42" s="101" t="s">
        <v>345</v>
      </c>
      <c r="D42" s="100"/>
      <c r="E42" s="102">
        <f>E6+E12-E40</f>
        <v>9579786.8</v>
      </c>
      <c r="F42" s="103">
        <v>12838239.8</v>
      </c>
    </row>
    <row r="43" spans="1:6" s="60" customFormat="1" ht="22.5" customHeight="1">
      <c r="A43" s="267" t="str">
        <f>"(ตัวอักษร)("&amp;_xlfn.BAHTTEXT(E42)&amp;")"</f>
        <v>(ตัวอักษร)(เก้าล้านห้าแสนเจ็ดหมื่นเก้าพันเจ็ดร้อยแปดสิบหกบาทแปดสิบสตางค์)</v>
      </c>
      <c r="B43" s="268"/>
      <c r="C43" s="268"/>
      <c r="D43" s="268"/>
      <c r="E43" s="269"/>
      <c r="F43" s="171"/>
    </row>
    <row r="44" spans="2:6" s="104" customFormat="1" ht="10.5" customHeight="1">
      <c r="B44" s="105"/>
      <c r="C44" s="107"/>
      <c r="D44" s="105"/>
      <c r="E44" s="106"/>
      <c r="F44" s="108"/>
    </row>
    <row r="45" spans="1:6" s="60" customFormat="1" ht="21">
      <c r="A45" s="78"/>
      <c r="B45" s="79"/>
      <c r="C45" s="80" t="s">
        <v>80</v>
      </c>
      <c r="D45" s="80"/>
      <c r="E45" s="81"/>
      <c r="F45" s="61"/>
    </row>
    <row r="46" spans="1:6" s="60" customFormat="1" ht="21">
      <c r="A46" s="82"/>
      <c r="B46" s="79"/>
      <c r="C46" s="83" t="s">
        <v>82</v>
      </c>
      <c r="D46" s="83"/>
      <c r="E46" s="81"/>
      <c r="F46" s="61"/>
    </row>
    <row r="47" spans="1:6" s="60" customFormat="1" ht="21">
      <c r="A47" s="84"/>
      <c r="B47" s="82"/>
      <c r="C47" s="83" t="s">
        <v>83</v>
      </c>
      <c r="D47" s="83"/>
      <c r="E47" s="82"/>
      <c r="F47" s="61"/>
    </row>
    <row r="48" spans="1:6" s="60" customFormat="1" ht="7.5" customHeight="1">
      <c r="A48" s="52"/>
      <c r="B48" s="67"/>
      <c r="C48" s="83"/>
      <c r="D48" s="83"/>
      <c r="E48" s="81"/>
      <c r="F48" s="61"/>
    </row>
    <row r="49" spans="1:6" s="60" customFormat="1" ht="21">
      <c r="A49" s="52"/>
      <c r="B49" s="67"/>
      <c r="C49" s="80" t="s">
        <v>80</v>
      </c>
      <c r="D49" s="83"/>
      <c r="E49" s="81"/>
      <c r="F49" s="61"/>
    </row>
    <row r="50" spans="3:4" ht="21">
      <c r="C50" s="83" t="s">
        <v>84</v>
      </c>
      <c r="D50" s="80"/>
    </row>
    <row r="51" spans="3:4" ht="21">
      <c r="C51" s="83" t="s">
        <v>99</v>
      </c>
      <c r="D51" s="83"/>
    </row>
    <row r="52" spans="1:6" s="86" customFormat="1" ht="21.75" customHeight="1">
      <c r="A52" s="52"/>
      <c r="B52" s="67"/>
      <c r="C52" s="83"/>
      <c r="D52" s="83"/>
      <c r="E52" s="81"/>
      <c r="F52" s="85"/>
    </row>
    <row r="53" spans="3:4" ht="21">
      <c r="C53" s="80" t="s">
        <v>80</v>
      </c>
      <c r="D53" s="80"/>
    </row>
    <row r="54" spans="3:4" ht="21">
      <c r="C54" s="83" t="s">
        <v>100</v>
      </c>
      <c r="D54" s="83"/>
    </row>
    <row r="55" spans="3:4" ht="21">
      <c r="C55" s="83" t="s">
        <v>87</v>
      </c>
      <c r="D55" s="83"/>
    </row>
    <row r="56" ht="21">
      <c r="C56" s="83"/>
    </row>
    <row r="57" ht="21">
      <c r="C57" s="83"/>
    </row>
    <row r="58" spans="1:6" s="60" customFormat="1" ht="22.5" customHeight="1">
      <c r="A58" s="52"/>
      <c r="B58" s="67"/>
      <c r="C58" s="80"/>
      <c r="D58" s="54"/>
      <c r="E58" s="81"/>
      <c r="F58" s="51"/>
    </row>
    <row r="59" spans="1:6" s="60" customFormat="1" ht="22.5" customHeight="1">
      <c r="A59" s="52"/>
      <c r="B59" s="67"/>
      <c r="C59" s="83"/>
      <c r="D59" s="54"/>
      <c r="E59" s="81"/>
      <c r="F59" s="51"/>
    </row>
    <row r="60" spans="1:6" s="60" customFormat="1" ht="22.5" customHeight="1">
      <c r="A60" s="52"/>
      <c r="B60" s="67"/>
      <c r="C60" s="83"/>
      <c r="D60" s="54"/>
      <c r="E60" s="81"/>
      <c r="F60" s="51"/>
    </row>
    <row r="61" spans="1:6" s="60" customFormat="1" ht="22.5" customHeight="1">
      <c r="A61" s="52"/>
      <c r="B61" s="67"/>
      <c r="C61" s="83"/>
      <c r="D61" s="54"/>
      <c r="E61" s="81"/>
      <c r="F61" s="51"/>
    </row>
    <row r="62" spans="1:6" s="60" customFormat="1" ht="22.5" customHeight="1">
      <c r="A62" s="52"/>
      <c r="B62" s="67"/>
      <c r="C62" s="80"/>
      <c r="D62" s="54"/>
      <c r="E62" s="81"/>
      <c r="F62" s="51"/>
    </row>
    <row r="63" spans="1:6" s="60" customFormat="1" ht="22.5" customHeight="1">
      <c r="A63" s="52"/>
      <c r="B63" s="67"/>
      <c r="C63" s="83"/>
      <c r="D63" s="54"/>
      <c r="E63" s="81"/>
      <c r="F63" s="51"/>
    </row>
    <row r="64" spans="1:6" s="60" customFormat="1" ht="22.5" customHeight="1">
      <c r="A64" s="52"/>
      <c r="B64" s="67"/>
      <c r="C64" s="83"/>
      <c r="D64" s="54"/>
      <c r="E64" s="81"/>
      <c r="F64" s="51"/>
    </row>
    <row r="65" spans="1:6" s="60" customFormat="1" ht="22.5" customHeight="1">
      <c r="A65" s="52"/>
      <c r="B65" s="67"/>
      <c r="C65" s="83"/>
      <c r="D65" s="54"/>
      <c r="E65" s="81"/>
      <c r="F65" s="51"/>
    </row>
    <row r="66" ht="22.5" customHeight="1">
      <c r="C66" s="80"/>
    </row>
    <row r="67" ht="22.5" customHeight="1">
      <c r="C67" s="83"/>
    </row>
    <row r="68" ht="22.5" customHeight="1">
      <c r="C68" s="83"/>
    </row>
    <row r="69" ht="22.5" customHeight="1">
      <c r="C69" s="83"/>
    </row>
    <row r="70" ht="22.5" customHeight="1">
      <c r="C70" s="53"/>
    </row>
    <row r="71" ht="22.5" customHeight="1">
      <c r="C71" s="53"/>
    </row>
    <row r="72" ht="22.5" customHeight="1">
      <c r="C72" s="53"/>
    </row>
    <row r="73" ht="22.5" customHeight="1">
      <c r="C73" s="53"/>
    </row>
    <row r="74" ht="22.5" customHeight="1">
      <c r="C74" s="53"/>
    </row>
    <row r="75" ht="22.5" customHeight="1">
      <c r="C75" s="53"/>
    </row>
    <row r="76" ht="22.5" customHeight="1">
      <c r="C76" s="53"/>
    </row>
    <row r="77" ht="22.5" customHeight="1">
      <c r="C77" s="53"/>
    </row>
    <row r="78" ht="22.5" customHeight="1">
      <c r="C78" s="53"/>
    </row>
    <row r="79" ht="22.5" customHeight="1">
      <c r="C79" s="53"/>
    </row>
    <row r="80" ht="22.5" customHeight="1">
      <c r="C80" s="53"/>
    </row>
    <row r="81" ht="22.5" customHeight="1">
      <c r="C81" s="53"/>
    </row>
    <row r="82" ht="22.5" customHeight="1">
      <c r="C82" s="53"/>
    </row>
    <row r="83" ht="22.5" customHeight="1">
      <c r="C83" s="53"/>
    </row>
    <row r="84" ht="22.5" customHeight="1">
      <c r="C84" s="53"/>
    </row>
    <row r="85" ht="22.5" customHeight="1">
      <c r="C85" s="53"/>
    </row>
    <row r="86" ht="22.5" customHeight="1">
      <c r="C86" s="53"/>
    </row>
    <row r="87" ht="22.5" customHeight="1">
      <c r="C87" s="53"/>
    </row>
    <row r="88" ht="22.5" customHeight="1">
      <c r="C88" s="53"/>
    </row>
    <row r="89" ht="22.5" customHeight="1">
      <c r="C89" s="53"/>
    </row>
    <row r="90" ht="22.5" customHeight="1">
      <c r="C90" s="53"/>
    </row>
    <row r="91" ht="22.5" customHeight="1">
      <c r="C91" s="53"/>
    </row>
    <row r="92" ht="22.5" customHeight="1">
      <c r="C92" s="53"/>
    </row>
    <row r="93" ht="22.5" customHeight="1">
      <c r="C93" s="53"/>
    </row>
    <row r="94" ht="22.5" customHeight="1">
      <c r="C94" s="53"/>
    </row>
    <row r="95" ht="22.5" customHeight="1">
      <c r="C95" s="53"/>
    </row>
    <row r="96" ht="22.5" customHeight="1">
      <c r="C96" s="53"/>
    </row>
    <row r="97" ht="22.5" customHeight="1">
      <c r="C97" s="53"/>
    </row>
    <row r="98" ht="22.5" customHeight="1">
      <c r="C98" s="53"/>
    </row>
    <row r="99" ht="22.5" customHeight="1">
      <c r="C99" s="53"/>
    </row>
    <row r="100" ht="22.5" customHeight="1">
      <c r="C100" s="53"/>
    </row>
    <row r="101" ht="22.5" customHeight="1">
      <c r="C101" s="53"/>
    </row>
    <row r="102" ht="22.5" customHeight="1">
      <c r="C102" s="53"/>
    </row>
    <row r="103" ht="22.5" customHeight="1">
      <c r="C103" s="53"/>
    </row>
    <row r="104" ht="22.5" customHeight="1">
      <c r="C104" s="53"/>
    </row>
    <row r="105" ht="22.5" customHeight="1">
      <c r="C105" s="53"/>
    </row>
    <row r="106" ht="22.5" customHeight="1">
      <c r="C106" s="53"/>
    </row>
    <row r="107" ht="22.5" customHeight="1">
      <c r="C107" s="53"/>
    </row>
  </sheetData>
  <sheetProtection/>
  <mergeCells count="7">
    <mergeCell ref="A43:E43"/>
    <mergeCell ref="A1:E1"/>
    <mergeCell ref="A2:E2"/>
    <mergeCell ref="A3:E3"/>
    <mergeCell ref="B5:C5"/>
    <mergeCell ref="A13:C13"/>
    <mergeCell ref="A7:C7"/>
  </mergeCells>
  <printOptions/>
  <pageMargins left="0.47" right="0.44" top="0.4724409448818898" bottom="0.35433070866141736" header="0.3149606299212598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22">
      <selection activeCell="E35" sqref="E35"/>
    </sheetView>
  </sheetViews>
  <sheetFormatPr defaultColWidth="9.00390625" defaultRowHeight="22.5" customHeight="1"/>
  <cols>
    <col min="1" max="1" width="1.421875" style="52" customWidth="1"/>
    <col min="2" max="2" width="10.28125" style="67" customWidth="1"/>
    <col min="3" max="3" width="43.421875" style="54" customWidth="1"/>
    <col min="4" max="4" width="12.8515625" style="54" customWidth="1"/>
    <col min="5" max="5" width="13.7109375" style="81" customWidth="1"/>
    <col min="6" max="6" width="10.7109375" style="51" customWidth="1"/>
    <col min="7" max="7" width="15.140625" style="52" customWidth="1"/>
    <col min="8" max="16384" width="9.00390625" style="52" customWidth="1"/>
  </cols>
  <sheetData>
    <row r="1" spans="1:5" ht="22.5" customHeight="1">
      <c r="A1" s="264" t="s">
        <v>187</v>
      </c>
      <c r="B1" s="264"/>
      <c r="C1" s="264"/>
      <c r="D1" s="264"/>
      <c r="E1" s="264"/>
    </row>
    <row r="2" spans="1:5" ht="22.5" customHeight="1">
      <c r="A2" s="264" t="s">
        <v>322</v>
      </c>
      <c r="B2" s="264"/>
      <c r="C2" s="264"/>
      <c r="D2" s="264"/>
      <c r="E2" s="264"/>
    </row>
    <row r="3" spans="1:5" ht="22.5" customHeight="1">
      <c r="A3" s="264" t="s">
        <v>108</v>
      </c>
      <c r="B3" s="264"/>
      <c r="C3" s="264"/>
      <c r="D3" s="264"/>
      <c r="E3" s="264"/>
    </row>
    <row r="4" spans="2:5" ht="22.5" customHeight="1">
      <c r="B4" s="53"/>
      <c r="E4" s="55"/>
    </row>
    <row r="5" spans="1:5" ht="22.5" customHeight="1">
      <c r="A5" s="56"/>
      <c r="B5" s="265" t="s">
        <v>91</v>
      </c>
      <c r="C5" s="266"/>
      <c r="D5" s="57" t="s">
        <v>92</v>
      </c>
      <c r="E5" s="57" t="s">
        <v>9</v>
      </c>
    </row>
    <row r="6" spans="1:6" s="60" customFormat="1" ht="22.5" customHeight="1">
      <c r="A6" s="58" t="s">
        <v>271</v>
      </c>
      <c r="B6" s="59"/>
      <c r="C6" s="87"/>
      <c r="D6" s="88"/>
      <c r="E6" s="89">
        <v>10090262.87</v>
      </c>
      <c r="F6" s="61"/>
    </row>
    <row r="7" spans="1:6" s="60" customFormat="1" ht="22.5" customHeight="1">
      <c r="A7" s="270" t="s">
        <v>110</v>
      </c>
      <c r="B7" s="271"/>
      <c r="C7" s="272"/>
      <c r="D7" s="93"/>
      <c r="E7" s="92"/>
      <c r="F7" s="61"/>
    </row>
    <row r="8" spans="1:6" s="60" customFormat="1" ht="22.5" customHeight="1">
      <c r="A8" s="115"/>
      <c r="B8" s="116"/>
      <c r="C8" s="172"/>
      <c r="D8" s="165"/>
      <c r="E8" s="119"/>
      <c r="F8" s="61"/>
    </row>
    <row r="9" spans="1:6" s="60" customFormat="1" ht="22.5" customHeight="1">
      <c r="A9" s="115"/>
      <c r="B9" s="116"/>
      <c r="C9" s="117"/>
      <c r="D9" s="118"/>
      <c r="E9" s="119"/>
      <c r="F9" s="61"/>
    </row>
    <row r="10" spans="1:6" s="60" customFormat="1" ht="22.5" customHeight="1">
      <c r="A10" s="63"/>
      <c r="D10" s="141"/>
      <c r="E10" s="91">
        <f>SUM(D8:D9)</f>
        <v>0</v>
      </c>
      <c r="F10" s="61"/>
    </row>
    <row r="11" spans="1:6" s="60" customFormat="1" ht="22.5" customHeight="1">
      <c r="A11" s="270" t="s">
        <v>109</v>
      </c>
      <c r="B11" s="271"/>
      <c r="C11" s="272"/>
      <c r="D11" s="90"/>
      <c r="E11" s="91"/>
      <c r="F11" s="61"/>
    </row>
    <row r="12" spans="1:6" s="60" customFormat="1" ht="22.5" customHeight="1">
      <c r="A12" s="109"/>
      <c r="B12" s="139" t="s">
        <v>252</v>
      </c>
      <c r="C12" s="110" t="s">
        <v>255</v>
      </c>
      <c r="D12" s="113">
        <v>16000</v>
      </c>
      <c r="E12" s="91"/>
      <c r="F12" s="61"/>
    </row>
    <row r="13" spans="1:6" s="60" customFormat="1" ht="22.5" customHeight="1">
      <c r="A13" s="109"/>
      <c r="B13" s="139" t="s">
        <v>251</v>
      </c>
      <c r="C13" s="110" t="s">
        <v>256</v>
      </c>
      <c r="D13" s="113">
        <v>26000</v>
      </c>
      <c r="E13" s="91"/>
      <c r="F13" s="61"/>
    </row>
    <row r="14" spans="1:6" s="60" customFormat="1" ht="22.5" customHeight="1">
      <c r="A14" s="112"/>
      <c r="B14" s="140" t="s">
        <v>251</v>
      </c>
      <c r="C14" s="125" t="s">
        <v>257</v>
      </c>
      <c r="D14" s="126">
        <v>26000</v>
      </c>
      <c r="E14" s="127"/>
      <c r="F14" s="111"/>
    </row>
    <row r="15" spans="1:6" s="60" customFormat="1" ht="22.5" customHeight="1">
      <c r="A15" s="112"/>
      <c r="B15" s="140" t="s">
        <v>253</v>
      </c>
      <c r="C15" s="125" t="s">
        <v>254</v>
      </c>
      <c r="D15" s="126">
        <v>66000</v>
      </c>
      <c r="E15" s="127"/>
      <c r="F15" s="111"/>
    </row>
    <row r="16" spans="1:6" s="60" customFormat="1" ht="22.5" customHeight="1">
      <c r="A16" s="112"/>
      <c r="B16" s="140" t="s">
        <v>253</v>
      </c>
      <c r="C16" s="125" t="s">
        <v>258</v>
      </c>
      <c r="D16" s="126">
        <v>32000</v>
      </c>
      <c r="E16" s="127"/>
      <c r="F16" s="114"/>
    </row>
    <row r="17" spans="1:6" s="60" customFormat="1" ht="22.5" customHeight="1">
      <c r="A17" s="112"/>
      <c r="B17" s="140" t="s">
        <v>253</v>
      </c>
      <c r="C17" s="125" t="s">
        <v>259</v>
      </c>
      <c r="D17" s="143">
        <v>32000</v>
      </c>
      <c r="E17" s="127"/>
      <c r="F17" s="114"/>
    </row>
    <row r="18" spans="1:6" s="60" customFormat="1" ht="22.5" customHeight="1">
      <c r="A18" s="112"/>
      <c r="B18" s="140" t="s">
        <v>260</v>
      </c>
      <c r="C18" s="125" t="s">
        <v>261</v>
      </c>
      <c r="D18" s="143">
        <v>75000</v>
      </c>
      <c r="E18" s="127"/>
      <c r="F18" s="114"/>
    </row>
    <row r="19" spans="1:6" s="60" customFormat="1" ht="22.5" customHeight="1">
      <c r="A19" s="112"/>
      <c r="B19" s="140" t="s">
        <v>260</v>
      </c>
      <c r="C19" s="125" t="s">
        <v>262</v>
      </c>
      <c r="D19" s="143">
        <v>46000</v>
      </c>
      <c r="E19" s="127"/>
      <c r="F19" s="114"/>
    </row>
    <row r="20" spans="1:6" s="60" customFormat="1" ht="22.5" customHeight="1">
      <c r="A20" s="112"/>
      <c r="B20" s="140" t="s">
        <v>260</v>
      </c>
      <c r="C20" s="125" t="s">
        <v>263</v>
      </c>
      <c r="D20" s="143">
        <v>43000</v>
      </c>
      <c r="E20" s="127"/>
      <c r="F20" s="114"/>
    </row>
    <row r="21" spans="1:6" s="60" customFormat="1" ht="22.5" customHeight="1">
      <c r="A21" s="112"/>
      <c r="B21" s="140" t="s">
        <v>260</v>
      </c>
      <c r="C21" s="125" t="s">
        <v>264</v>
      </c>
      <c r="D21" s="143">
        <v>28000</v>
      </c>
      <c r="E21" s="127"/>
      <c r="F21" s="114"/>
    </row>
    <row r="22" spans="1:6" s="60" customFormat="1" ht="22.5" customHeight="1">
      <c r="A22" s="112"/>
      <c r="B22" s="140" t="s">
        <v>265</v>
      </c>
      <c r="C22" s="125" t="s">
        <v>266</v>
      </c>
      <c r="D22" s="143">
        <v>49000</v>
      </c>
      <c r="E22" s="127"/>
      <c r="F22" s="114"/>
    </row>
    <row r="23" spans="1:6" s="60" customFormat="1" ht="22.5" customHeight="1">
      <c r="A23" s="112"/>
      <c r="B23" s="140"/>
      <c r="C23" s="125" t="s">
        <v>267</v>
      </c>
      <c r="D23" s="143"/>
      <c r="E23" s="127"/>
      <c r="F23" s="114"/>
    </row>
    <row r="24" spans="1:6" s="60" customFormat="1" ht="22.5" customHeight="1">
      <c r="A24" s="112"/>
      <c r="B24" s="140" t="s">
        <v>265</v>
      </c>
      <c r="C24" s="125" t="s">
        <v>268</v>
      </c>
      <c r="D24" s="143">
        <v>28000</v>
      </c>
      <c r="E24" s="127"/>
      <c r="F24" s="114"/>
    </row>
    <row r="25" spans="1:6" s="60" customFormat="1" ht="22.5" customHeight="1">
      <c r="A25" s="112"/>
      <c r="B25" s="140" t="s">
        <v>265</v>
      </c>
      <c r="C25" s="125" t="s">
        <v>269</v>
      </c>
      <c r="D25" s="143">
        <v>78000</v>
      </c>
      <c r="E25" s="127"/>
      <c r="F25" s="114"/>
    </row>
    <row r="26" spans="1:6" s="60" customFormat="1" ht="22.5" customHeight="1">
      <c r="A26" s="112"/>
      <c r="B26" s="140" t="s">
        <v>265</v>
      </c>
      <c r="C26" s="125" t="s">
        <v>270</v>
      </c>
      <c r="D26" s="143">
        <v>33000</v>
      </c>
      <c r="E26" s="127"/>
      <c r="F26" s="114"/>
    </row>
    <row r="27" spans="1:6" s="60" customFormat="1" ht="22.5" customHeight="1">
      <c r="A27" s="112"/>
      <c r="B27" s="140" t="s">
        <v>312</v>
      </c>
      <c r="C27" s="125" t="s">
        <v>268</v>
      </c>
      <c r="D27" s="143">
        <v>37000</v>
      </c>
      <c r="E27" s="127"/>
      <c r="F27" s="114"/>
    </row>
    <row r="28" spans="1:6" s="60" customFormat="1" ht="22.5" customHeight="1">
      <c r="A28" s="112"/>
      <c r="B28" s="140"/>
      <c r="C28" s="125"/>
      <c r="D28" s="143"/>
      <c r="E28" s="127"/>
      <c r="F28" s="114"/>
    </row>
    <row r="29" spans="1:7" s="60" customFormat="1" ht="22.5" customHeight="1">
      <c r="A29" s="112"/>
      <c r="B29" s="142"/>
      <c r="C29" s="122"/>
      <c r="D29" s="143"/>
      <c r="E29" s="127"/>
      <c r="F29" s="111"/>
      <c r="G29" s="72"/>
    </row>
    <row r="30" spans="1:6" s="60" customFormat="1" ht="22.5" customHeight="1">
      <c r="A30" s="63"/>
      <c r="B30" s="121"/>
      <c r="C30" s="122"/>
      <c r="D30" s="123"/>
      <c r="E30" s="127">
        <f>SUM(D12:D29)</f>
        <v>615000</v>
      </c>
      <c r="F30" s="61"/>
    </row>
    <row r="31" spans="1:7" s="60" customFormat="1" ht="22.5" customHeight="1" thickBot="1">
      <c r="A31" s="94"/>
      <c r="B31" s="95"/>
      <c r="C31" s="96"/>
      <c r="D31" s="97"/>
      <c r="E31" s="98"/>
      <c r="F31" s="68"/>
      <c r="G31" s="151"/>
    </row>
    <row r="32" spans="1:7" s="60" customFormat="1" ht="22.5" customHeight="1" thickTop="1">
      <c r="A32" s="99"/>
      <c r="B32" s="100"/>
      <c r="C32" s="101" t="s">
        <v>346</v>
      </c>
      <c r="D32" s="100"/>
      <c r="E32" s="102">
        <f>E6+E10-E30</f>
        <v>9475262.87</v>
      </c>
      <c r="F32" s="103"/>
      <c r="G32" s="176">
        <v>9512262.87</v>
      </c>
    </row>
    <row r="33" spans="1:6" s="60" customFormat="1" ht="22.5" customHeight="1">
      <c r="A33" s="267" t="str">
        <f>"(ตัวอักษร)("&amp;_xlfn.BAHTTEXT(E32)&amp;")"</f>
        <v>(ตัวอักษร)(เก้าล้านสี่แสนเจ็ดหมื่นห้าพันสองร้อยหกสิบสองบาทแปดสิบเจ็ดสตางค์)</v>
      </c>
      <c r="B33" s="268"/>
      <c r="C33" s="268"/>
      <c r="D33" s="268"/>
      <c r="E33" s="269"/>
      <c r="F33" s="51"/>
    </row>
    <row r="34" spans="2:6" s="104" customFormat="1" ht="30" customHeight="1">
      <c r="B34" s="105"/>
      <c r="C34" s="107"/>
      <c r="D34" s="105"/>
      <c r="E34" s="106"/>
      <c r="F34" s="108"/>
    </row>
    <row r="35" spans="1:6" s="60" customFormat="1" ht="21">
      <c r="A35" s="78"/>
      <c r="B35" s="79"/>
      <c r="C35" s="80" t="s">
        <v>80</v>
      </c>
      <c r="D35" s="80"/>
      <c r="E35" s="81"/>
      <c r="F35" s="61"/>
    </row>
    <row r="36" spans="1:6" s="60" customFormat="1" ht="21">
      <c r="A36" s="82"/>
      <c r="B36" s="79"/>
      <c r="C36" s="83" t="s">
        <v>82</v>
      </c>
      <c r="D36" s="83"/>
      <c r="E36" s="81"/>
      <c r="F36" s="61"/>
    </row>
    <row r="37" spans="1:6" s="60" customFormat="1" ht="21">
      <c r="A37" s="84"/>
      <c r="B37" s="82"/>
      <c r="C37" s="83" t="s">
        <v>83</v>
      </c>
      <c r="D37" s="83"/>
      <c r="E37" s="82"/>
      <c r="F37" s="61"/>
    </row>
    <row r="38" spans="1:6" s="60" customFormat="1" ht="23.25" customHeight="1">
      <c r="A38" s="52"/>
      <c r="B38" s="67"/>
      <c r="C38" s="83"/>
      <c r="D38" s="83"/>
      <c r="E38" s="81"/>
      <c r="F38" s="61"/>
    </row>
    <row r="39" spans="1:6" s="60" customFormat="1" ht="21">
      <c r="A39" s="52"/>
      <c r="B39" s="67"/>
      <c r="C39" s="80" t="s">
        <v>80</v>
      </c>
      <c r="D39" s="83"/>
      <c r="E39" s="81"/>
      <c r="F39" s="61"/>
    </row>
    <row r="40" spans="3:4" ht="21">
      <c r="C40" s="83" t="s">
        <v>84</v>
      </c>
      <c r="D40" s="80"/>
    </row>
    <row r="41" spans="3:4" ht="21">
      <c r="C41" s="83" t="s">
        <v>99</v>
      </c>
      <c r="D41" s="83"/>
    </row>
    <row r="42" spans="1:6" s="86" customFormat="1" ht="32.25" customHeight="1">
      <c r="A42" s="52"/>
      <c r="B42" s="67"/>
      <c r="C42" s="83"/>
      <c r="D42" s="83"/>
      <c r="E42" s="81"/>
      <c r="F42" s="85"/>
    </row>
    <row r="43" spans="3:4" ht="21">
      <c r="C43" s="80" t="s">
        <v>80</v>
      </c>
      <c r="D43" s="80"/>
    </row>
    <row r="44" spans="3:4" ht="21">
      <c r="C44" s="83" t="s">
        <v>100</v>
      </c>
      <c r="D44" s="83"/>
    </row>
    <row r="45" spans="3:4" ht="21">
      <c r="C45" s="83" t="s">
        <v>87</v>
      </c>
      <c r="D45" s="83"/>
    </row>
    <row r="46" ht="21">
      <c r="C46" s="83"/>
    </row>
    <row r="47" ht="21">
      <c r="C47" s="83"/>
    </row>
    <row r="48" spans="1:6" s="60" customFormat="1" ht="22.5" customHeight="1">
      <c r="A48" s="52"/>
      <c r="B48" s="67"/>
      <c r="C48" s="80"/>
      <c r="D48" s="54"/>
      <c r="E48" s="81"/>
      <c r="F48" s="51"/>
    </row>
    <row r="49" spans="1:6" s="60" customFormat="1" ht="22.5" customHeight="1">
      <c r="A49" s="52"/>
      <c r="B49" s="67"/>
      <c r="C49" s="83"/>
      <c r="D49" s="54"/>
      <c r="E49" s="81"/>
      <c r="F49" s="51"/>
    </row>
    <row r="50" spans="1:6" s="60" customFormat="1" ht="22.5" customHeight="1">
      <c r="A50" s="52"/>
      <c r="B50" s="67"/>
      <c r="C50" s="83"/>
      <c r="D50" s="54"/>
      <c r="E50" s="81"/>
      <c r="F50" s="51"/>
    </row>
    <row r="51" spans="1:6" s="60" customFormat="1" ht="22.5" customHeight="1">
      <c r="A51" s="52"/>
      <c r="B51" s="67"/>
      <c r="C51" s="83"/>
      <c r="D51" s="54"/>
      <c r="E51" s="81"/>
      <c r="F51" s="51"/>
    </row>
    <row r="52" spans="1:6" s="60" customFormat="1" ht="22.5" customHeight="1">
      <c r="A52" s="52"/>
      <c r="B52" s="67"/>
      <c r="C52" s="80"/>
      <c r="D52" s="54"/>
      <c r="E52" s="81"/>
      <c r="F52" s="51"/>
    </row>
    <row r="53" spans="1:6" s="60" customFormat="1" ht="22.5" customHeight="1">
      <c r="A53" s="52"/>
      <c r="B53" s="67"/>
      <c r="C53" s="83"/>
      <c r="D53" s="54"/>
      <c r="E53" s="81"/>
      <c r="F53" s="51"/>
    </row>
    <row r="54" spans="1:6" s="60" customFormat="1" ht="22.5" customHeight="1">
      <c r="A54" s="52"/>
      <c r="B54" s="67"/>
      <c r="C54" s="83"/>
      <c r="D54" s="54"/>
      <c r="E54" s="81"/>
      <c r="F54" s="51"/>
    </row>
    <row r="55" spans="1:6" s="60" customFormat="1" ht="22.5" customHeight="1">
      <c r="A55" s="52"/>
      <c r="B55" s="67"/>
      <c r="C55" s="83"/>
      <c r="D55" s="54"/>
      <c r="E55" s="81"/>
      <c r="F55" s="51"/>
    </row>
    <row r="56" ht="22.5" customHeight="1">
      <c r="C56" s="80"/>
    </row>
    <row r="57" ht="22.5" customHeight="1">
      <c r="C57" s="83"/>
    </row>
    <row r="58" ht="22.5" customHeight="1">
      <c r="C58" s="83"/>
    </row>
    <row r="59" ht="22.5" customHeight="1">
      <c r="C59" s="83"/>
    </row>
    <row r="60" ht="22.5" customHeight="1">
      <c r="C60" s="53"/>
    </row>
    <row r="61" ht="22.5" customHeight="1">
      <c r="C61" s="53"/>
    </row>
    <row r="62" ht="22.5" customHeight="1">
      <c r="C62" s="53"/>
    </row>
    <row r="63" ht="22.5" customHeight="1">
      <c r="C63" s="53"/>
    </row>
    <row r="64" ht="22.5" customHeight="1">
      <c r="C64" s="53"/>
    </row>
    <row r="65" ht="22.5" customHeight="1">
      <c r="C65" s="53"/>
    </row>
    <row r="66" ht="22.5" customHeight="1">
      <c r="C66" s="53"/>
    </row>
    <row r="67" ht="22.5" customHeight="1">
      <c r="C67" s="53"/>
    </row>
    <row r="68" ht="22.5" customHeight="1">
      <c r="C68" s="53"/>
    </row>
    <row r="69" ht="22.5" customHeight="1">
      <c r="C69" s="53"/>
    </row>
    <row r="70" ht="22.5" customHeight="1">
      <c r="C70" s="53"/>
    </row>
    <row r="71" ht="22.5" customHeight="1">
      <c r="C71" s="53"/>
    </row>
    <row r="72" ht="22.5" customHeight="1">
      <c r="C72" s="53"/>
    </row>
    <row r="73" ht="22.5" customHeight="1">
      <c r="C73" s="53"/>
    </row>
    <row r="74" ht="22.5" customHeight="1">
      <c r="C74" s="53"/>
    </row>
    <row r="75" ht="22.5" customHeight="1">
      <c r="C75" s="53"/>
    </row>
    <row r="76" ht="22.5" customHeight="1">
      <c r="C76" s="53"/>
    </row>
    <row r="77" ht="22.5" customHeight="1">
      <c r="C77" s="53"/>
    </row>
    <row r="78" ht="22.5" customHeight="1">
      <c r="C78" s="53"/>
    </row>
    <row r="79" ht="22.5" customHeight="1">
      <c r="C79" s="53"/>
    </row>
    <row r="80" ht="22.5" customHeight="1">
      <c r="C80" s="53"/>
    </row>
    <row r="81" ht="22.5" customHeight="1">
      <c r="C81" s="53"/>
    </row>
    <row r="82" ht="22.5" customHeight="1">
      <c r="C82" s="53"/>
    </row>
    <row r="83" ht="22.5" customHeight="1">
      <c r="C83" s="53"/>
    </row>
    <row r="84" ht="22.5" customHeight="1">
      <c r="C84" s="53"/>
    </row>
    <row r="85" ht="22.5" customHeight="1">
      <c r="C85" s="53"/>
    </row>
    <row r="86" ht="22.5" customHeight="1">
      <c r="C86" s="53"/>
    </row>
    <row r="87" ht="22.5" customHeight="1">
      <c r="C87" s="53"/>
    </row>
    <row r="88" ht="22.5" customHeight="1">
      <c r="C88" s="53"/>
    </row>
    <row r="89" ht="22.5" customHeight="1">
      <c r="C89" s="53"/>
    </row>
    <row r="90" ht="22.5" customHeight="1">
      <c r="C90" s="53"/>
    </row>
    <row r="91" ht="22.5" customHeight="1">
      <c r="C91" s="53"/>
    </row>
    <row r="92" ht="22.5" customHeight="1">
      <c r="C92" s="53"/>
    </row>
    <row r="93" ht="22.5" customHeight="1">
      <c r="C93" s="53"/>
    </row>
    <row r="94" ht="22.5" customHeight="1">
      <c r="C94" s="53"/>
    </row>
    <row r="95" ht="22.5" customHeight="1">
      <c r="C95" s="53"/>
    </row>
    <row r="96" ht="22.5" customHeight="1">
      <c r="C96" s="53"/>
    </row>
    <row r="97" ht="22.5" customHeight="1">
      <c r="C97" s="53"/>
    </row>
  </sheetData>
  <sheetProtection/>
  <mergeCells count="7">
    <mergeCell ref="A33:E33"/>
    <mergeCell ref="A1:E1"/>
    <mergeCell ref="A2:E2"/>
    <mergeCell ref="A3:E3"/>
    <mergeCell ref="B5:C5"/>
    <mergeCell ref="A7:C7"/>
    <mergeCell ref="A11:C11"/>
  </mergeCells>
  <printOptions/>
  <pageMargins left="0.7086614173228347" right="0.7086614173228347" top="0.4330708661417323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user</cp:lastModifiedBy>
  <cp:lastPrinted>2019-10-12T10:12:49Z</cp:lastPrinted>
  <dcterms:created xsi:type="dcterms:W3CDTF">2013-01-07T04:09:54Z</dcterms:created>
  <dcterms:modified xsi:type="dcterms:W3CDTF">2020-03-16T07:36:39Z</dcterms:modified>
  <cp:category/>
  <cp:version/>
  <cp:contentType/>
  <cp:contentStatus/>
</cp:coreProperties>
</file>