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งบรับ - จ่าย 60" sheetId="1" r:id="rId1"/>
    <sheet name="งบแสดงฐานะการเงิน" sheetId="2" r:id="rId2"/>
    <sheet name="หมายเหตุ 1" sheetId="3" r:id="rId3"/>
    <sheet name="หมายเหตุ 2" sheetId="4" r:id="rId4"/>
    <sheet name="รายละเอียดทรัพย์สิน" sheetId="5" r:id="rId5"/>
    <sheet name="หมายเหตุ  3" sheetId="6" r:id="rId6"/>
    <sheet name="หมายเหตุ 4" sheetId="7" r:id="rId7"/>
    <sheet name="หมายเหตุ 5" sheetId="8" r:id="rId8"/>
    <sheet name="หมายเหตุ 6" sheetId="9" r:id="rId9"/>
    <sheet name="หมายเหตุ 7" sheetId="10" r:id="rId10"/>
    <sheet name="หมายเหตุ 8" sheetId="11" r:id="rId11"/>
    <sheet name="รายละเอียดแนบท้ายหมายเหตุ 8" sheetId="12" r:id="rId12"/>
    <sheet name="หมายเหตุ 9" sheetId="13" r:id="rId13"/>
    <sheet name="รายละเอียดแนบท้ายหมายเหตุ 9" sheetId="14" r:id="rId14"/>
    <sheet name="งบทดลองหลังปิดบัญชี" sheetId="15" r:id="rId15"/>
    <sheet name="งบกลาง" sheetId="16" r:id="rId16"/>
    <sheet name="บริหารงานทั่วไป" sheetId="17" r:id="rId17"/>
    <sheet name="รักษาความสงบภายใน" sheetId="18" r:id="rId18"/>
    <sheet name="การศึกษา" sheetId="19" r:id="rId19"/>
    <sheet name="เคหะและชุมชน" sheetId="20" r:id="rId20"/>
    <sheet name="สร้างความเข้มแข็งของชุมชน" sheetId="21" r:id="rId21"/>
    <sheet name="การศาสนาวัฒนธรรมและนันทนาการ" sheetId="22" r:id="rId22"/>
    <sheet name="รายงานเงินรายรับตามแผนงานรวม" sheetId="23" r:id="rId23"/>
    <sheet name="Sheet7" sheetId="24" r:id="rId24"/>
    <sheet name="Sheet3" sheetId="25" r:id="rId25"/>
    <sheet name="Sheet1" sheetId="26" r:id="rId26"/>
    <sheet name="Sheet5" sheetId="27" r:id="rId27"/>
    <sheet name="Sheet4" sheetId="28" r:id="rId28"/>
    <sheet name="Sheet2" sheetId="29" r:id="rId29"/>
  </sheets>
  <definedNames>
    <definedName name="_xlnm.Print_Titles" localSheetId="11">'รายละเอียดแนบท้ายหมายเหตุ 8'!$6:$7</definedName>
    <definedName name="_xlnm.Print_Titles" localSheetId="13">'รายละเอียดแนบท้ายหมายเหตุ 9'!$6:$7</definedName>
    <definedName name="_xlnm.Print_Titles" localSheetId="8">'หมายเหตุ 6'!$5:$5</definedName>
  </definedNames>
  <calcPr fullCalcOnLoad="1"/>
</workbook>
</file>

<file path=xl/sharedStrings.xml><?xml version="1.0" encoding="utf-8"?>
<sst xmlns="http://schemas.openxmlformats.org/spreadsheetml/2006/main" count="1440" uniqueCount="520">
  <si>
    <t>รายการ</t>
  </si>
  <si>
    <t>รหัสบัญชี</t>
  </si>
  <si>
    <t>เดบิท</t>
  </si>
  <si>
    <t>เครดิต</t>
  </si>
  <si>
    <t>เงินสด</t>
  </si>
  <si>
    <t>-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</si>
  <si>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</si>
  <si>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</si>
  <si>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</si>
  <si>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</si>
  <si>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</si>
  <si>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</si>
  <si>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</si>
  <si>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</si>
  <si>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เงินทุนสำรองเงินสะสม</t>
  </si>
  <si>
    <t>รายจ่ายค้างจ่าย</t>
  </si>
  <si>
    <t>เงินสะสม</t>
  </si>
  <si>
    <t>รายจ่ายอื่น</t>
  </si>
  <si>
    <t>ประมาณการ</t>
  </si>
  <si>
    <t>รวม</t>
  </si>
  <si>
    <t>รายรับ</t>
  </si>
  <si>
    <t>เงินเดือน(ฝ่ายการเมือง)</t>
  </si>
  <si>
    <t>เงินเดือน (ฝ่ายประจำ)</t>
  </si>
  <si>
    <t>รายจ่ายจริง</t>
  </si>
  <si>
    <t>+</t>
  </si>
  <si>
    <t>สูง</t>
  </si>
  <si>
    <t>ต่ำ</t>
  </si>
  <si>
    <t>ครุภัณฑ์คอมพิวเตอร์</t>
  </si>
  <si>
    <t>ครุภัณฑ์การเกษตร</t>
  </si>
  <si>
    <t>จำนวนเงิน</t>
  </si>
  <si>
    <t>หมายเหตุ</t>
  </si>
  <si>
    <t>รายละเอียดทรัพย์สิน</t>
  </si>
  <si>
    <t>ประเภททรัพย์สิน</t>
  </si>
  <si>
    <t>รับเพิ่มงวดนี้</t>
  </si>
  <si>
    <t>รายรับจริง</t>
  </si>
  <si>
    <t>รายรับตามประมาณการ</t>
  </si>
  <si>
    <t xml:space="preserve">           ภาษีอากร</t>
  </si>
  <si>
    <t xml:space="preserve">          ค่าธรรมเนียม  ค่าปรับและใบอนุญาต</t>
  </si>
  <si>
    <t xml:space="preserve">          รายได้จากทรัพย์สิน</t>
  </si>
  <si>
    <t xml:space="preserve">          รายได้จากสาธารณูปโภคและการพาณิชย์</t>
  </si>
  <si>
    <t xml:space="preserve">          รายได้เบ็ดเตล็ด</t>
  </si>
  <si>
    <t xml:space="preserve">          รายได้จากทุน</t>
  </si>
  <si>
    <t xml:space="preserve">          ภาษีจัดสรร</t>
  </si>
  <si>
    <t xml:space="preserve">          เงินอุดหนุน</t>
  </si>
  <si>
    <t>รวมเงินตามประมาณการรายรับทั้งสิ้น</t>
  </si>
  <si>
    <t xml:space="preserve">    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</si>
  <si>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</si>
  <si>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               รวมรายรับทั้งสิ้น</t>
  </si>
  <si>
    <t>รายจ่ายตามประมาณการ</t>
  </si>
  <si>
    <t xml:space="preserve">               งบกลาง</t>
  </si>
  <si>
    <t xml:space="preserve">                ค่าตอบแทน</t>
  </si>
  <si>
    <t xml:space="preserve">                ค่าใช้สอย</t>
  </si>
  <si>
    <t xml:space="preserve">                ค่าวัสดุ</t>
  </si>
  <si>
    <t xml:space="preserve">                ค่าสาธารณูปโภค</t>
  </si>
  <si>
    <t xml:space="preserve">                เงินอุดหนุน</t>
  </si>
  <si>
    <t xml:space="preserve">               ค่าครุภัณฑ์</t>
  </si>
  <si>
    <t xml:space="preserve">              ค่าที่ดินและสิ่งก่อสร้าง</t>
  </si>
  <si>
    <t xml:space="preserve">              รายจ่ายอื่น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</si>
  <si>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</si>
  <si>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รายจ่ายที่จ่ายจากเงินอุดหนุนที่รัฐบาลให้โดยวัตถุประสงค์</t>
  </si>
  <si>
    <t xml:space="preserve">                                      รวมรายจ่ายทั้งสิ้น</t>
  </si>
  <si>
    <t xml:space="preserve">                                                                 สูงกว่า</t>
  </si>
  <si>
    <t xml:space="preserve">                                            รายรับ                                   รายจ่าย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</si>
  <si>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</si>
  <si>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ยกมาจากงวดก่อน</t>
  </si>
  <si>
    <t>จำหน่ายงวดนี้</t>
  </si>
  <si>
    <t xml:space="preserve">ยกไปงวดหน้า </t>
  </si>
  <si>
    <t>ก</t>
  </si>
  <si>
    <t>อสังหาริมทรัพย์</t>
  </si>
  <si>
    <t>รายได้องค์การ</t>
  </si>
  <si>
    <t>บริหารส่วนตำบล</t>
  </si>
  <si>
    <t xml:space="preserve">  -  อาคาร</t>
  </si>
  <si>
    <t>ข</t>
  </si>
  <si>
    <t>สังหาริมทรัพย์</t>
  </si>
  <si>
    <t xml:space="preserve">  -  ครุภัณฑ์สำนักงาน</t>
  </si>
  <si>
    <t xml:space="preserve">  -  ครุภัณฑ์ยานพาหนะและขนส่ง</t>
  </si>
  <si>
    <t xml:space="preserve">  -  ครุภัณฑ์การเกษตร</t>
  </si>
  <si>
    <t xml:space="preserve">  -  ครุภัณฑ์ไฟฟ้าและวิทยุ</t>
  </si>
  <si>
    <t xml:space="preserve">  -  ครุภัณฑ์โฆษณาและเผยแพร่</t>
  </si>
  <si>
    <t xml:space="preserve">  -  ครุภัณฑ์วิทยาศาสตร์หรือการแพทย์</t>
  </si>
  <si>
    <t xml:space="preserve">  -  ครุภัณฑ์งานบ้านงานครัว</t>
  </si>
  <si>
    <t xml:space="preserve">  -  ครุภัณฑ์สำรวจ</t>
  </si>
  <si>
    <t xml:space="preserve">  -  ครุภัณฑ์อื่น</t>
  </si>
  <si>
    <t>งบแสดงฐานะการเงิน</t>
  </si>
  <si>
    <t>ทรัพย์สินตามงบทรัพย์สิน</t>
  </si>
  <si>
    <t xml:space="preserve">               เงินเดือน (ฝ่ายประจำ)</t>
  </si>
  <si>
    <t xml:space="preserve">                เงินเดือน (ฝ่ายการเมือง)</t>
  </si>
  <si>
    <t xml:space="preserve">       (ลงชื่อ)...........................                                       (ลงชื่อ).............................................                                  (ลงชื่อ).......................................</t>
  </si>
  <si>
    <t>หมายเหตุ   ประกอบงบแสดงฐานะการเงิน</t>
  </si>
  <si>
    <t>เงินฝากธนาคาร</t>
  </si>
  <si>
    <t>กรุงไทย</t>
  </si>
  <si>
    <t>ธกส.</t>
  </si>
  <si>
    <t>รวมทั้งสิ้น</t>
  </si>
  <si>
    <t>บวก</t>
  </si>
  <si>
    <t>รายรับจริงสูงกว่ารายจ่ายจริง</t>
  </si>
  <si>
    <t>หัก</t>
  </si>
  <si>
    <t>จ่ายขาดเงินสะสม</t>
  </si>
  <si>
    <t>องค์การบริหารส่วนตำบลทรายขาว  อำเภอหัวไทร จังหวัดนครศรีธรรมราช</t>
  </si>
  <si>
    <t xml:space="preserve">               (นางกัลยา    ชุมทอง)                                                    (นางจันทนา   คงเกตุ)                                                        (นายสุรินทร์     สงหนู)</t>
  </si>
  <si>
    <t xml:space="preserve">                ผู้อำนวยการกองคลัง                                             ปลัดองค์การบริหารส่วนตำบลทรายขาว            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</si>
  <si>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</si>
  <si>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(ลงชื่อ).........................................              (ลงชื่อ)...............................................                  (ลงชื่อ).............................................</t>
  </si>
  <si>
    <t>ทุนสำรองเงินสะสม</t>
  </si>
  <si>
    <t>เงินรับฝาก  (หมายเหตุ 1)</t>
  </si>
  <si>
    <t>ลูกหนี้ภาษีบำรุงท้องที่</t>
  </si>
  <si>
    <t>เงินฝาก ธนาคารกรุงไทย 826-0-03206-6 ประเภท  - ออมทรัพย์</t>
  </si>
  <si>
    <t>เงินฝาก ธกส.  715-2-43951-2         ประเภท  - ออมทรัพย์</t>
  </si>
  <si>
    <t>เงินฝาก ธกส.  715-2-46783-6         ประเภท  - ออมทรัพย์</t>
  </si>
  <si>
    <t>เงินฝาก ธกส.  715-2-41557-0         ประเภท  - ออมทรัพย์</t>
  </si>
  <si>
    <t>เงินฝาก ธนาคารกรุงไทย 826-6-00852-3ประเภท-กระแสรายวัน</t>
  </si>
  <si>
    <t>งบทดลอง   (หลังปิดบัญชี)</t>
  </si>
  <si>
    <t xml:space="preserve"> - รั้ว</t>
  </si>
  <si>
    <t>เงินอุดหนุนจาก</t>
  </si>
  <si>
    <t>รัฐบาล</t>
  </si>
  <si>
    <t>ค</t>
  </si>
  <si>
    <t xml:space="preserve"> - เครื่องสูบน้ำแบบซัมเมิ้สซิเบิ้ล</t>
  </si>
  <si>
    <t xml:space="preserve"> - เครื่องสูบน้ำแบบหอยโข่ง</t>
  </si>
  <si>
    <t>เงินงบประมาณ</t>
  </si>
  <si>
    <t>ประเภทออมทรัพย์(826-0-03206-6)</t>
  </si>
  <si>
    <t>ประเภทออมทรัพย์(715-2-41557-0)</t>
  </si>
  <si>
    <t>ประเภทออมทรัพย์(715-2-46783-6)</t>
  </si>
  <si>
    <t>(ลงชื่อ).........................................         (ลงชื่อ)...............................................              (ลงชื่อ).............................................</t>
  </si>
  <si>
    <t>(ลงชื่อ).........................................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</si>
  <si>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(นางจันทนา  คงเกตุ)                                              (นายสุรินทร์   สงหนู)</t>
  </si>
  <si>
    <t xml:space="preserve">          ผู้อำนวยการกองคลัง           ปลัดองค์การบริหารส่วนตำบลทรายขาว         นายกองค์การบริหารส่วนตำบลทรายขาว</t>
  </si>
  <si>
    <t>ง</t>
  </si>
  <si>
    <t>เงินอุดหนุนระบุ</t>
  </si>
  <si>
    <t>วัตถุประสงค์</t>
  </si>
  <si>
    <t>สินทรัพย์</t>
  </si>
  <si>
    <t>สินทรัพย์หมุนเวียน</t>
  </si>
  <si>
    <t>เงินสดและเงินฝากธนาคาร</t>
  </si>
  <si>
    <t xml:space="preserve"> - เครื่องปริ้นเตอร์</t>
  </si>
  <si>
    <t>แหล่งที่มาของทรัพย์สินทั้งหมด</t>
  </si>
  <si>
    <t>ชื่อ</t>
  </si>
  <si>
    <t>หมายเหตุ 2  งบทรัพย์สิน</t>
  </si>
  <si>
    <t>หมายเหตุ  3  เงินสดและเงินฝากธนาคาร</t>
  </si>
  <si>
    <t>ประเภทออมทรัพย์(715-2-43951-2)</t>
  </si>
  <si>
    <t>หมายเหตุประกอบงบแสดงฐานะการเงิน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</si>
  <si>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</si>
  <si>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</si>
  <si>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</si>
  <si>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</si>
  <si>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</si>
  <si>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</si>
  <si>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โครงการอาหารกลางวันศูนย์</t>
  </si>
  <si>
    <t>พัฒนาเด็กเล็กวัดโคกยาง</t>
  </si>
  <si>
    <t>แผนงานการศึกษา</t>
  </si>
  <si>
    <t>แผนงานเคหะและชุมชน</t>
  </si>
  <si>
    <t>งานไฟฟ้าถนน</t>
  </si>
  <si>
    <t>แผนงานบริหารงานทั่วไป</t>
  </si>
  <si>
    <t>งานบริหารทั่วไป</t>
  </si>
  <si>
    <t>(ลงชื่อ).........................................                                                              (ลงชื่อ)...............................................                                                                (ลงชื่อ).............................................</t>
  </si>
  <si>
    <t xml:space="preserve">               (นางกัลยา  ชุมทอง)                                                                                  (นางจันทนา  คงเกตุ)                                                                                         (นายสุรินทร์   สงหนู)</t>
  </si>
  <si>
    <t xml:space="preserve">               ผู้อำนวยการกองคลัง                                                                 ปลัดองค์การบริหารส่วนตำบลทรายขาว                                                      นายกองค์การบริหารส่วนตำบลทรายขาว</t>
  </si>
  <si>
    <t>หัก 25% ของรายรับจริงสูงกว่ารายจ่ายจริง</t>
  </si>
  <si>
    <t xml:space="preserve">                 (เงินทุนสำรองเงินสะสม)</t>
  </si>
  <si>
    <t>รับจริงสูงกว่ารายจ่ายจริงหลังหักเงินทุนสำรองเงินสะสม</t>
  </si>
  <si>
    <t>1.  ลูกหนี้ค่าภาษีบำรุงท้องที่</t>
  </si>
  <si>
    <t>2.  เงินสะสมที่สามารถนำไปใช้ได้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</si>
  <si>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</si>
  <si>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</si>
  <si>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</si>
  <si>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</si>
  <si>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</si>
  <si>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</si>
  <si>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ค่าติดตั้งระบบไฟฟ้าและ</t>
  </si>
  <si>
    <t>อุปกรณ์ ซึ่งเป็นการติดตั้ง</t>
  </si>
  <si>
    <t>ครั้งแรกในอาคารหรือ</t>
  </si>
  <si>
    <t>สถานที่ราชการพร้อมการ</t>
  </si>
  <si>
    <t>ก่อสร้างหรือภายหลังการ</t>
  </si>
  <si>
    <t xml:space="preserve">ก่อสร้าง </t>
  </si>
  <si>
    <t>(ลงชื่อ).........................................                                                         (ลงชื่อ)...............................................                                                   (ลงชื่อ).............................................</t>
  </si>
  <si>
    <t xml:space="preserve">           (นางกัลยา  ชุมทอง)                                                                       (นางจันทนา  คงเกตุ)                                                                       (นายสุรินทร์   สงหนู)</t>
  </si>
  <si>
    <t xml:space="preserve">          ผู้อำนวยการกองคลัง                                                         ปลัดองค์การบริหารส่วนตำบลทรายขาว                                              นายกองค์การบริหารส่วนตำบลทรายขาว</t>
  </si>
  <si>
    <t xml:space="preserve">           (นางกัลยา  ชุมทอง)                      (นางจันทนา  คงเกตุ)                                (นายสุรินทร์   สงหนู)</t>
  </si>
  <si>
    <t xml:space="preserve">          ผู้อำนวยการกองคลัง       ปลัดองค์การบริหารส่วนตำบลทรายขาว  นายกองค์การบริหารส่วนตำบลทรายขาว</t>
  </si>
  <si>
    <t>ประเภทลูกหนี้</t>
  </si>
  <si>
    <t>ประจำปี</t>
  </si>
  <si>
    <t>จำนวนราย</t>
  </si>
  <si>
    <t xml:space="preserve">           (นางกัลยา  ชุมทอง)                      (นางจันทนา  คงเกตุ)                                 (นายสุรินทร์   สงหนู)</t>
  </si>
  <si>
    <t xml:space="preserve">          ผู้อำนวยการกองคลัง          ปลัดองค์การบริหารส่วนตำบลทรายขาว      นายกองค์การบริหารส่วนตำบลทรายขาว</t>
  </si>
  <si>
    <t xml:space="preserve">          ผู้อำนวยการกองคลัง              ปลัดองค์การบริหารส่วนตำบลทรายขาว         นายกองค์การบริหารส่วนตำบลทรายขาว</t>
  </si>
  <si>
    <t xml:space="preserve">           (นางกัลยา  ชุมทอง)                           (นางจันทนา  คงเกตุ)                                    (นายสุรินทร์   สงหนู)</t>
  </si>
  <si>
    <t>ลูกหนี้ค่าภาษี</t>
  </si>
  <si>
    <t>รวมสินทรัพย์</t>
  </si>
  <si>
    <t>หนี้สิน</t>
  </si>
  <si>
    <t>หนี้สินหมุนเวียน</t>
  </si>
  <si>
    <t>เงินรับฝาก</t>
  </si>
  <si>
    <t>รวมหนี้สิน</t>
  </si>
  <si>
    <t>รวมหนี้สินและเงินสะสม</t>
  </si>
  <si>
    <t>ลูกหนี้โครงการเศรษฐกิจชุมชน</t>
  </si>
  <si>
    <t>รวมเงินสะสม</t>
  </si>
  <si>
    <t>หมายเหตุประกอบงบแสดงฐานะการเงินเป็นส่วนหนึ่งของงบการเงินนี้</t>
  </si>
  <si>
    <t xml:space="preserve">           (นางกัลยา  ชุมทอง)                            (นางจันทนา  คงเกตุ)                                   (นายสุรินทร์   สงหนู)</t>
  </si>
  <si>
    <t xml:space="preserve">          ผู้อำนวยการกองคลัง             ปลัดองค์การบริหารส่วนตำบลทรายขาว         นายกองค์การบริหารส่วนตำบลทรายขาว</t>
  </si>
  <si>
    <t>ลูกหนี้เงินทุนโครงการเศรษฐกิจชุนชน</t>
  </si>
  <si>
    <t>รายงานรายจ่ายในการดำเนินงานที่จ่ายจากเงินรายรับตามแผนงาน  งบกลาง</t>
  </si>
  <si>
    <t>งบ</t>
  </si>
  <si>
    <t>รายงานรายจ่ายในการดำเนินงานที่จ่ายจากเงินรายรับตามแผนงาน  บริหารงานทั่วไป</t>
  </si>
  <si>
    <t>งานบริหารงานทั่วไป</t>
  </si>
  <si>
    <t>งานวางแผนสถิติ</t>
  </si>
  <si>
    <t>และวิชาการ</t>
  </si>
  <si>
    <t>งานบริหารงานคลัง</t>
  </si>
  <si>
    <t>งบบุคลากร</t>
  </si>
  <si>
    <t>เงินเดือน (ฝ่ายการเมือง)</t>
  </si>
  <si>
    <t>งบดำเนินการ</t>
  </si>
  <si>
    <t>งบลงทุน</t>
  </si>
  <si>
    <t>งบรายจ่ายอื่น</t>
  </si>
  <si>
    <t>งบเงินอุดหนุน</t>
  </si>
  <si>
    <t>หมายเหตุ  ระบุเงินงบประมาณหรือเงินอุดหนุนระบุวัตถุประสงค์/เฉพาะกิจ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</si>
  <si>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</si>
  <si>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เกี่ยวกับการรักษา</t>
  </si>
  <si>
    <t>ความสงบภายใน</t>
  </si>
  <si>
    <t>งานเทศกิจ</t>
  </si>
  <si>
    <t>งานป้องกันฝ่าย</t>
  </si>
  <si>
    <t>พลเรือนและ</t>
  </si>
  <si>
    <t>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</si>
  <si>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</si>
  <si>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เกี่ยวกับการศึกษา</t>
  </si>
  <si>
    <t>งานระดับก่อน</t>
  </si>
  <si>
    <t>วัยเรียนและ</t>
  </si>
  <si>
    <t>ประถมศึกษา</t>
  </si>
  <si>
    <t>งานระดับ</t>
  </si>
  <si>
    <t>มัธยมศึกษา</t>
  </si>
  <si>
    <t>รายงานรายจ่ายในการดำเนินงานที่จ่ายจากเงินรายรับตามแผนงาน  เคหะและชุมชน</t>
  </si>
  <si>
    <t>เกี่ยวกับเคหะชุมชน</t>
  </si>
  <si>
    <t>งานกำจัดขยะ</t>
  </si>
  <si>
    <t>มูลฝอยและสิ่งปฎิกูล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</si>
  <si>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</si>
  <si>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เกี่ยวกับการสร้างความ</t>
  </si>
  <si>
    <t>เข้มแข็งของชุมชน</t>
  </si>
  <si>
    <t>งานส่งเสริมและ</t>
  </si>
  <si>
    <t>สนับสนุนความ</t>
  </si>
  <si>
    <t>เข้มแข็งชุมชน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</si>
  <si>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</si>
  <si>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เกี่ยวกับศาสนาวัฒนธรรม</t>
  </si>
  <si>
    <t>และนันทนาการ</t>
  </si>
  <si>
    <t>งานกีฬาและ</t>
  </si>
  <si>
    <t>นันทนาการ</t>
  </si>
  <si>
    <t>งานศานาและ</t>
  </si>
  <si>
    <t>วัฒนธรรมท้องถิ่น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</si>
  <si>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</si>
  <si>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</si>
  <si>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</si>
  <si>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</si>
  <si>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</si>
  <si>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</si>
  <si>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</si>
  <si>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</si>
  <si>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การเกษตร</t>
  </si>
  <si>
    <t>รายจ่าย</t>
  </si>
  <si>
    <t>รวมรายจ่าย</t>
  </si>
  <si>
    <t>รวมรายรับ</t>
  </si>
  <si>
    <t>รายรับสูงกว่าหรือ(ต่ำกว่า)รายจ่าย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</si>
  <si>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</si>
  <si>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รายงานรายจ่ายในการดำเนินงานที่จ่ายจากเงินสะสม</t>
  </si>
  <si>
    <t>งบดำเนินงาน</t>
  </si>
  <si>
    <t>เงินอุดหนุนเฉพาะกิจ</t>
  </si>
  <si>
    <t>เฉพาะกิจ</t>
  </si>
  <si>
    <t xml:space="preserve">               ผู้อำนวยการกองคลัง                                                                 ปลัดองค์การบริหารส่วนตำบลทรายขาว                                   นายกองค์การบริหารส่วนตำบลทรายขาว</t>
  </si>
  <si>
    <t xml:space="preserve">               (นางกัลยา  ชุมทอง)                                                                                  (นางจันทนา  คงเกตุ)                                                                          (นายสุรินทร์   สงหนู)</t>
  </si>
  <si>
    <t>(ลงชื่อ).........................................                                                              (ลงชื่อ)...............................................                                                     (ลงชื่อ).............................................</t>
  </si>
  <si>
    <t>งบแสดงผลการดำเนินงานจ่ายจากเงินรายรับ</t>
  </si>
  <si>
    <t>ข้อมูลทั่วไป</t>
  </si>
  <si>
    <t xml:space="preserve"> - ข้อมูลทั่วไปของ อบต.ทรายขาว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</si>
  <si>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</si>
  <si>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</si>
  <si>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>ตามประกาศกระทรวงมหาดไทย  เรื่อง  หลักเกณฑ์และวิธีปฎิบัติการบันทึกบัญชี  การจัดทำ</t>
  </si>
  <si>
    <t>ทะเบียน  และรายงานการเงินขององค์กรปกครองส่วนท้องถิ่น  เมื่อวันที่  20  มีนาคม  พ.ศ. 2558</t>
  </si>
  <si>
    <t>และหนังสือสั่งการที่เกี่ยวข้อง</t>
  </si>
  <si>
    <t>1.2  รายการเปิดเผยอื่นใด  (ถ้ามี)</t>
  </si>
  <si>
    <t xml:space="preserve">ทิศตะวันออกเฉียงใต้ ของจังหวัดนครศรีธรรมราช ห่างจากจังหวัดนครศรีธรรมราช ประมาณ 63 </t>
  </si>
  <si>
    <t xml:space="preserve">กิโลเมตร ใช้เวลาเดินทางประมาณ 1 ชั่วโมง และตั้งอยู่ทางทิศตะวันตกของที่ตั้งที่ว่าการอำเภอหัวไทร </t>
  </si>
  <si>
    <t xml:space="preserve">ประมาณ  7  กิโลเมตร ใช้เวลาเดินทาง ประมาณ  10 –15 นาที มีเนื้อที่ประมาณ  53.356  </t>
  </si>
  <si>
    <t xml:space="preserve">ตารางกิโลเมตร หรือ   33,347.50 ไร่ มีจำนวนครัวเรือน 2,389 ครัวเรือน และมีประชากร </t>
  </si>
  <si>
    <t xml:space="preserve">7,798 คน </t>
  </si>
  <si>
    <t xml:space="preserve">          องค์การบริหารส่วนตำบลทรายขาว อำเภอหัวไทร จังหวัดนครศรีธรรมราช อยู่ทาง     </t>
  </si>
  <si>
    <t xml:space="preserve">        การบันทึกบัญชีเพื่อจัดทำงบแสดงฐานะการเงินเป็นไปตามเกณฑ์เงินสดและเกณฑ์คงค้าง</t>
  </si>
  <si>
    <t>รายได้จากรัฐบาลค้างรับ</t>
  </si>
  <si>
    <t>(ลงชื่อ).........................................                                                         (ลงชื่อ)...............................................                                                         (ลงชื่อ).............................................</t>
  </si>
  <si>
    <t xml:space="preserve">         (นางกัลยา  ชุมทอง)                                                                       (นางจันทนา  คงเกตุ)                                                                             (นายสุรินทร์   สงหนู)</t>
  </si>
  <si>
    <t xml:space="preserve">         ผู้อำนวยการกองคลัง                                                        ปลัดองค์การบริหารส่วนตำบลทรายขาว                                                  นายกองค์การบริหารส่วนตำบลทรายขาว</t>
  </si>
  <si>
    <t>หมายเหตุ  4  รายได้จากรัฐบาลค้างรับ</t>
  </si>
  <si>
    <t xml:space="preserve">          ผู้อำนวยการกองคลัง       ปลัดองค์การบริหารส่วนตำบลทรายขาว      นายกองค์การบริหารส่วนตำบลทรายขาว</t>
  </si>
  <si>
    <t>รายละเอียดแนบท้ายหมายเหตุ   8  เงินสะสม</t>
  </si>
  <si>
    <t>หมายเหตุ  8  เงินสะสม</t>
  </si>
  <si>
    <t>หมายเหตุ  7  เงินรับฝาก</t>
  </si>
  <si>
    <t>หมายเหตุ  6  รายจ่ายค้างจ่าย</t>
  </si>
  <si>
    <t>หมายเหตุ  5  ลูกหนี้ค่าภาษี</t>
  </si>
  <si>
    <t>และจะเบิกจ่ายในปีงบประมาณต่อไป  ตามรายละเอียดแนบท้ายหมายเหตุ  8</t>
  </si>
  <si>
    <t xml:space="preserve">                     ลงชื่อ.................................                                         ลงชื่อ.........................................                                                  ลงชื่อ.............................................</t>
  </si>
  <si>
    <t xml:space="preserve">                       (นางกัลยา    ชุมทอง)                                                  (นางจันทนา   คงเกตุ)                                                               (นายสุรินทร์    สงหนู)</t>
  </si>
  <si>
    <t xml:space="preserve">                       ผู้อำนวยการกองคลัง                                          ปลัดองค์การบริหารส่วนตำบลทรายขาว                                         นายกองค์การบริหารส่วนตำบลทรายขาว</t>
  </si>
  <si>
    <t>ออมสิน</t>
  </si>
  <si>
    <t>ประเภทเผื่อเรียก(020170210718)</t>
  </si>
  <si>
    <t>ค่าก่อสร้างสิ่งสาธารณูปโภค</t>
  </si>
  <si>
    <t>โครงการติดตั้งเสียงตามสาย</t>
  </si>
  <si>
    <t>(ดอนแค)  หมู่ที่  1</t>
  </si>
  <si>
    <t>ค่าบำรุงรักษาและปรับปรุงที่ดิน</t>
  </si>
  <si>
    <t>และสิ่งก่อสร้าง</t>
  </si>
  <si>
    <t>รายจ่ายเพื่อให้ได้มาซึ่งบริการ</t>
  </si>
  <si>
    <t>ค่าเช่าเว็บไซด์ อบต.</t>
  </si>
  <si>
    <t>ค่าเช่าที่ทิ้งขยะ</t>
  </si>
  <si>
    <t>เงิบงบประมาณ</t>
  </si>
  <si>
    <t>งานระดับก่อนวัย</t>
  </si>
  <si>
    <t>เรียนและประถม</t>
  </si>
  <si>
    <t>ศึกษา</t>
  </si>
  <si>
    <t>รายจ่ายเกี่ยวเนื่องกับการปฎิบัติ</t>
  </si>
  <si>
    <t>ราชการที่ไม่เข้าลักษณะราย</t>
  </si>
  <si>
    <t>จ่ายหมวดอื่น ๆ</t>
  </si>
  <si>
    <t>เงินฝาก ธนาคารออมสิน 020170210718 ประเภท - เผื่อเรียก</t>
  </si>
  <si>
    <t>ลูกหนี้เงินสะสม</t>
  </si>
  <si>
    <t>เจ้าหนี้เงินสะสม</t>
  </si>
  <si>
    <t>(ลงชื่อ).........................................                                                                                                     (ลงชื่อ)...............................................                                                                                                                               (ลงชื่อ).............................................</t>
  </si>
  <si>
    <t xml:space="preserve">               (นางกัลยา  ชุมทอง)                                                                                                                      (นางจันทนา  คงเกตุ)                                                                                                                                                   (นายสุรินทร์   สงหนู)</t>
  </si>
  <si>
    <t xml:space="preserve">               ผู้อำนวยการกองคลัง                                                                                                  ปลัดองค์การบริหารส่วนตำบลทรายขาว                                                                                                             นายกองค์การบริหารส่วนตำบลทรายขาว</t>
  </si>
  <si>
    <t>การพาณิชย์</t>
  </si>
  <si>
    <t>หมวดภาษีอากร</t>
  </si>
  <si>
    <t>หมวดค่าธรรมเนียมค่าปรับและใบอนุญาต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</si>
  <si>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</si>
  <si>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</si>
  <si>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</si>
  <si>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</si>
  <si>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</si>
  <si>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รวมจ่ายจากเงินงบประมาณ</t>
  </si>
  <si>
    <t>รวมจ่ายจากเงินอุดหนุนระบุวัตถุประสงค์/เฉพาะกิจ</t>
  </si>
  <si>
    <t>รายรับสูงกว่าหรือต่ำกว่ารายจ่าย</t>
  </si>
  <si>
    <t>งบแสดงผลการดำเนินงานจ่ายจากเงินรายรับและเงินสะสม</t>
  </si>
  <si>
    <t>รวมจ่ายจากเงินสะสม</t>
  </si>
  <si>
    <t xml:space="preserve">  -  ที่ดิน</t>
  </si>
  <si>
    <t>(บ้านอ่าวบ่อ)  หมู่ที่  5</t>
  </si>
  <si>
    <t>(บ้านอู่แก้ว)  หมู่ที่  9</t>
  </si>
  <si>
    <t>ก่อสร้าง</t>
  </si>
  <si>
    <t xml:space="preserve">โครงการขยายเขตไฟฟ้า  ระบบประปา  </t>
  </si>
  <si>
    <t xml:space="preserve">โครงการขยายเขตไฟฟ้า  ระบบประปา </t>
  </si>
  <si>
    <t xml:space="preserve">โครงการก่อสร้างหอถังสูงขนาด  </t>
  </si>
  <si>
    <t xml:space="preserve">10  ลบ.ม.(ถังไฟเบอร์กลาส    </t>
  </si>
  <si>
    <t>จำนวน  4  ลูก) หมู่ที่  5</t>
  </si>
  <si>
    <t xml:space="preserve">โครงการก่อสร้างหอถังสูง  ขนาด </t>
  </si>
  <si>
    <t>10 ลบ.ม. (ถังไฟเบอร์กลาส</t>
  </si>
  <si>
    <t>จำนวน  4  ลูก)  หมู่ที่  9</t>
  </si>
  <si>
    <t>เบิกจ่ายปี 2560</t>
  </si>
  <si>
    <t>คงเหลือเงินสะสม</t>
  </si>
  <si>
    <t>ณ วันที่   30   กันยายน   2560</t>
  </si>
  <si>
    <t>งบรายรับ - รายจ่ายตามงบประมาณ  ประจำปี  2560</t>
  </si>
  <si>
    <t>ตั้งแต่วันที่  1  ตุลาคม  2559  ถึงวันที่  30  กันยายน  2560</t>
  </si>
  <si>
    <t>ณ  วันที่  30  กันยายน  2560</t>
  </si>
  <si>
    <t>สำหรับปี  สิ้นสุดวันที่   30  กันยายน   2560</t>
  </si>
  <si>
    <t>ปีงบประมาณ  2560</t>
  </si>
  <si>
    <t>63</t>
  </si>
  <si>
    <t>66</t>
  </si>
  <si>
    <t>04</t>
  </si>
  <si>
    <t>81</t>
  </si>
  <si>
    <t>ครุภัณฑ์สำนักงาน</t>
  </si>
  <si>
    <t xml:space="preserve"> -  เครื่องปรับอากาศ</t>
  </si>
  <si>
    <t>สายโรงเรียนบ้านโคกทราย-ถนนหัวหิน-บ้านนางประจวบ ม.6</t>
  </si>
  <si>
    <t xml:space="preserve"> -  เงินอุดหนุนระบุวัตถุประสงค์เบี้ยยังชีพคนพิการ</t>
  </si>
  <si>
    <t xml:space="preserve"> -  เงินอุดหนุนระบุวัตถุประสงค์โครงการก่อสร้างถนน คสล. </t>
  </si>
  <si>
    <t xml:space="preserve"> -  ภาษีมูลค่าเพิ่ม  ตาม พ.ร.บ.</t>
  </si>
  <si>
    <t>สำหรับปี  สิ้นสุดวันที่  30  กันยายน  2560</t>
  </si>
  <si>
    <t>โครงการจัดทำแผนที่ภาษี</t>
  </si>
  <si>
    <t>เกี่ยวกับเคหะและชุมชน</t>
  </si>
  <si>
    <t>จ้างเหมาผู้ช่วยงานด้านไฟฟ้า</t>
  </si>
  <si>
    <t>จ้างเหมาพนักงานประจำรถขยะ</t>
  </si>
  <si>
    <t>จ้างเหมายาม อบต.</t>
  </si>
  <si>
    <t>โครงการก่อสร้างถนน คสล.</t>
  </si>
  <si>
    <t>สายบ้านนายสวัสดิ์-บ้านนาย</t>
  </si>
  <si>
    <t>เล็ก-บ้านนายเสวียน หมู่ที่ 1</t>
  </si>
  <si>
    <t>โครงการก่อสร้างระบบประปา</t>
  </si>
  <si>
    <t>หมู่บ้าน(ก่อสร้างหอถังสูง ขนาด</t>
  </si>
  <si>
    <t>10 ลบ.ม.) หมู่ที่  4</t>
  </si>
  <si>
    <t>วัตถุประสงค์/เฉพาะกิจ</t>
  </si>
  <si>
    <t>สายโรงเรียนบ้านโคกทราย-</t>
  </si>
  <si>
    <t>ถนนหัวหิน-บ้านนางประจวบ</t>
  </si>
  <si>
    <t>หมู่ที่  6</t>
  </si>
  <si>
    <t>บัญชีเงินภาษีหัก   ณ  ที่จ่าย</t>
  </si>
  <si>
    <t>บัญชีเงินประกันสัญญา</t>
  </si>
  <si>
    <t>บัญชีเงินค่าใช้จ่ายในการจัดเก็บภาษีบำรุงท้องที่   5%</t>
  </si>
  <si>
    <t>บัญชีเงินค่าใช้จ่ายในการจัดเก็บภาษีบำรุงท้องที่   6%</t>
  </si>
  <si>
    <t>บัญชีเงินทุนโครงการเศรษฐกิจชุมชน</t>
  </si>
  <si>
    <t>บัญชีเงินรอคืนจังหวัด</t>
  </si>
  <si>
    <t>บัญชีเงินค่าขายแบบแปลน</t>
  </si>
  <si>
    <t>บัญชีเงินส่งคืนกรมส่งเสริมการปกครองท้องถิ่น</t>
  </si>
  <si>
    <t>บัญชีเงินสมทบกองทุนประกันสังคม</t>
  </si>
  <si>
    <t>บัญชีค่ารักษาพยาบาล</t>
  </si>
  <si>
    <t>เงินสะสม ณ  วันที่   1  ตุลาคม  2559</t>
  </si>
  <si>
    <t>เงินงบประมาณ ปี 2559</t>
  </si>
  <si>
    <t>(2,537,376)</t>
  </si>
  <si>
    <t>เงินสะสม  ณ  วันที่   30  กันยายน  2560</t>
  </si>
  <si>
    <t>เงินสะสม  ณ  วันที่  30  กันยายน  25560 ประกอบด้วย</t>
  </si>
  <si>
    <t>หมายเหตุ  9  เงินทุนสำรองเงินสะสม</t>
  </si>
  <si>
    <t>เงินทุนสำรองเงินสะสม ณ  วันที่   1  ตุลาคม  2559</t>
  </si>
  <si>
    <t xml:space="preserve"> 25% ของรายรับจริงสูงกว่ารายจ่ายจริง</t>
  </si>
  <si>
    <t>จ่ายเงินทุนสำรองเงินสะสม</t>
  </si>
  <si>
    <t>(5,056,170.55)</t>
  </si>
  <si>
    <t>(6,739,000.00)</t>
  </si>
  <si>
    <t>เงินทุนสำรองเงินสะสม  ณ  วันที่   30  กันยายน  2560</t>
  </si>
  <si>
    <t>โครงการขยายผิวจราจรถนนสายบ้าน</t>
  </si>
  <si>
    <t>นายประนอม - บ้านดอนรัก หมู่ที่ 2</t>
  </si>
  <si>
    <t>โครงการก่อสร้างถนนคอนกรีต ซอย</t>
  </si>
  <si>
    <t>ลุงลอย หมู่ที่  5</t>
  </si>
  <si>
    <t>โครงการก่อสร้างถนน คสล. สายบ้าน</t>
  </si>
  <si>
    <t>นายเด็จ - บ้านนายบุตร (เขตบ้าน</t>
  </si>
  <si>
    <t>ราม)  หมู่ที่  8</t>
  </si>
  <si>
    <t>วัสดุลูกรัง</t>
  </si>
  <si>
    <t>โครงการก่อสร้างถนน คสล.สาย</t>
  </si>
  <si>
    <t>โรงเรียนบ้านโคกทราย-ถนนหัวหิน-</t>
  </si>
  <si>
    <t>บ้านนางประจวบ หมู่ที่ 6</t>
  </si>
  <si>
    <t xml:space="preserve">โครงการขยายเขตไฟฟ้า   </t>
  </si>
  <si>
    <t>ระบบประปา(บ้านอู่แก้ว)  หมู่ที่  9</t>
  </si>
  <si>
    <t>ตั้งแต่วันที่  1  ตุลาคม 2559  ถึง  วันที่  30  กันยายน  2560</t>
  </si>
  <si>
    <t>ตั้งแต่วันที่  1  ตุลาคม  2559  ถึง  30  กันยายน  2560</t>
  </si>
  <si>
    <t>รายงานรายจ่ายในการดำเนินงานที่จ่ายจากเงินทุนสำรองเงินสะสม</t>
  </si>
  <si>
    <t>รวมจ่ายจากเงินทุนสำรองเงินสะสม</t>
  </si>
  <si>
    <t>งบแสดงผลการดำเนินงานจ่ายจากเงินรายรับ เงินสะสมและเงินทุนสำรองเงินสะสม</t>
  </si>
  <si>
    <t>ทั้งนี้ในปีงบประมาณ  2560  ได้รับอนุมัติให้จ่ายเงินสะสมที่อยู่ระหว่างดำเนินการจำนวน    1,455,000.-    บาท</t>
  </si>
  <si>
    <t>รายละเอียดแนบท้ายหมายเหตุ   9  เงินทุนสำรองเงินสะสม</t>
  </si>
  <si>
    <t>หมู่บ้าน  หมู่ที่  1</t>
  </si>
  <si>
    <t>โครงการก่อสร้างถนนสายนานาย</t>
  </si>
  <si>
    <t>ปรีดา ทองสี - ถนน รพช. หมู่ที่  3</t>
  </si>
  <si>
    <t>โครงการถมลูกรังพร้อมยกระดับถนน</t>
  </si>
  <si>
    <t>สายบ้านนายเซ๊ยะ - นานายจ้ำ -</t>
  </si>
  <si>
    <t>จดถนน 408 หมูที่  4</t>
  </si>
  <si>
    <t>โครงการปรับปรุงถนนดินสายคลอง</t>
  </si>
  <si>
    <t>พระราชดำริ - ป่าขวางตะวันตก</t>
  </si>
  <si>
    <t>หมู่ที่  9</t>
  </si>
  <si>
    <t>โครงการก่อสร้างถนน คสล. ภายใน</t>
  </si>
  <si>
    <t>ที่ทำการ อบต.ทรายขาว หมู่ที่  1</t>
  </si>
  <si>
    <t>โครงการซ่อมแซมถนนสายบ้าน</t>
  </si>
  <si>
    <t xml:space="preserve">โครงการซ่อมแซมถนนสายท่อม่วง - </t>
  </si>
  <si>
    <t>เขตตำบลบ้านราม หมู่ที่ 2</t>
  </si>
  <si>
    <t>โครงการซ่อมแซมถนนสายข้าง</t>
  </si>
  <si>
    <t>วิทยาลัยการอาชีพ หมู่ที่  2</t>
  </si>
  <si>
    <t>โครงการซ่อมแซมถนนสายบ้านนาย</t>
  </si>
  <si>
    <t>ประมูล - บ้านดอนไม้ไผ่ - โรงเรียน</t>
  </si>
  <si>
    <t>ทรายขาววิทยา (ช่วงศาลาประชุม</t>
  </si>
  <si>
    <t>หมู่บ้าน - บ้านดอนไม้ไผ่) หมู่ที่  2</t>
  </si>
  <si>
    <t>ประยูร - ถนนด้วน - บ้านนางเริ่ม</t>
  </si>
  <si>
    <t>หมู่ที่  3</t>
  </si>
  <si>
    <t>โครงการซ่อมแซมถนนสายหนำนาย</t>
  </si>
  <si>
    <t>โรจน์ - นานายจิตร  หมู่ที่  3</t>
  </si>
  <si>
    <t>โครงการซ่อมแซมถนนสายบ้านป้าจุก</t>
  </si>
  <si>
    <t xml:space="preserve"> - เขตตำบลบ้านราม หมู่ที่  4</t>
  </si>
  <si>
    <t>โครงการซ่อมแซมถนนสายหัวช้าง -</t>
  </si>
  <si>
    <t>ท่อบล็อก - โคกโพธิ์ หมู่ที่ 4</t>
  </si>
  <si>
    <t>ไพรัช - ดอนโอ่ง หมู่ที่ 4</t>
  </si>
  <si>
    <t>นายฤกษ์  หมู่ที่  4</t>
  </si>
  <si>
    <t>โครงการซ่อมแซมถนนสายตาแก้ว -</t>
  </si>
  <si>
    <t>โคกโพธิ์ - คลองพระราชดำริ(ช่วง</t>
  </si>
  <si>
    <t>ตาแก้ว - โคกโพธิ์)  หมู่ที่  5</t>
  </si>
  <si>
    <t>โครงการซ่อมแซมถนนสายหัวหิน -</t>
  </si>
  <si>
    <t>รพช.ห้วยน้ำเย็น หมู่ที่ 6</t>
  </si>
  <si>
    <t>โครงการซ่อมแซมถนนสายหนอง</t>
  </si>
  <si>
    <t>หยาง - วัดอู่แก้ว หมู่ที่  9</t>
  </si>
  <si>
    <t>โครงการซ่อมแซมถนนสาย ทช.</t>
  </si>
  <si>
    <t>3053 - บ้านครูบุตร หมู่ที่ 9</t>
  </si>
  <si>
    <t>โครงการซ่อมแซมถนนสายสะพาน</t>
  </si>
  <si>
    <t>หนองหยาง - ถนนหัวหิน หมู่ที่ 12</t>
  </si>
  <si>
    <t>โครงการซ่อมแซมถนนสายสี่แยก</t>
  </si>
  <si>
    <t>วัดอู่แก้ว - เขตอำเภอเชียรใหญ่ -</t>
  </si>
  <si>
    <t xml:space="preserve">เขาหัวหิน - บ้านนายสมบูรณ์ </t>
  </si>
  <si>
    <t>หมู่ที่ 12</t>
  </si>
  <si>
    <t>โครงการปรับปรุงถนนสาย รพช.</t>
  </si>
  <si>
    <t>ถึง บ้านนายเกษม หมู่ที่ 7</t>
  </si>
  <si>
    <t>โครงการซ่อมแซมถนนสายโคก</t>
  </si>
  <si>
    <t xml:space="preserve"> แมงลัก - ท่อม่วง หมู่ที่  4</t>
  </si>
  <si>
    <t>โครงการซ่อมแซมถนนสายหนำ</t>
  </si>
  <si>
    <t>หย่อม - ชายพรุ หมู่ที่  6</t>
  </si>
  <si>
    <t>ชลประทาน - บ้านหัวแค - บ้าน</t>
  </si>
  <si>
    <t>นายผาด - ดอนรัก หมู่ที่ 6</t>
  </si>
  <si>
    <t>โครงการซ่อมแซมถนนสายกำแพง</t>
  </si>
  <si>
    <t>วัดโคกพิกุล - เขตตำบลบ้านราม -</t>
  </si>
  <si>
    <t xml:space="preserve"> ท่อบล็อก หมู่ที่  8</t>
  </si>
  <si>
    <t>ค่าก่อสร้าง</t>
  </si>
  <si>
    <t>สิ่งสาธารณูปโภค</t>
  </si>
  <si>
    <t>(ลงชื่อ).........................................                                (ลงชื่อ)...............................................                                                         (ลงชื่อ).............................................</t>
  </si>
  <si>
    <t xml:space="preserve">         (นางกัลยา  ชุมทอง)                                             (นางจันทนา  คงเกตุ)                                                                             (นายสุรินทร์   สงหนู)</t>
  </si>
  <si>
    <t xml:space="preserve">         ผู้อำนวยการกองคลัง                              ปลัดองค์การบริหารส่วนตำบลทรายขาว                                                  นายกองค์การบริหารส่วนตำบลทรายขาว</t>
  </si>
  <si>
    <t>โครงการปรับปรุงถนนสายบ้าน</t>
  </si>
  <si>
    <t>อิมอญ(เขตอ.หัวไทร) - บ้านนาย</t>
  </si>
  <si>
    <t>สวัสดิ์ (รพช.) หมู่ที่  10,11</t>
  </si>
  <si>
    <t xml:space="preserve">นางสี - บ้านนายศักดิ์ </t>
  </si>
  <si>
    <t>(หนำนายม่วง) หมู่ที่ 1</t>
  </si>
  <si>
    <t>ไม่เบิกจ่าย</t>
  </si>
  <si>
    <t>เป็นโครงการ</t>
  </si>
  <si>
    <t>ซ้ำซ้อนกับ</t>
  </si>
  <si>
    <t>อ.หัวไทร</t>
  </si>
  <si>
    <t>11012001</t>
  </si>
  <si>
    <t>11042000</t>
  </si>
  <si>
    <t>11043002</t>
  </si>
  <si>
    <t>11045000</t>
  </si>
  <si>
    <t>19040000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</si>
  <si>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</si>
  <si>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</si>
  <si>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</si>
  <si>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</si>
  <si>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</si>
  <si>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</si>
  <si>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</si>
  <si>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</si>
  <si>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</si>
  <si>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</si>
  <si>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55100000</t>
  </si>
  <si>
    <t>40000000</t>
  </si>
  <si>
    <t>21040000</t>
  </si>
  <si>
    <t>32000000</t>
  </si>
  <si>
    <t>21010000</t>
  </si>
  <si>
    <t>29010000</t>
  </si>
  <si>
    <t>31000000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</si>
  <si>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</si>
  <si>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</si>
  <si>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</si>
  <si>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</si>
  <si>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</si>
  <si>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</si>
  <si>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(ลงชื่อ).........................................            (ลงชื่อ)...............................................                (ลงชื่อ).............................................</t>
  </si>
  <si>
    <t xml:space="preserve">           (นางกัลยา  ชุมทอง)                           (นางจันทนา  คงเกตุ)                                 (นายสุรินทร์   สงหนู)</t>
  </si>
  <si>
    <t xml:space="preserve">          ผู้อำนวยการกองคลัง             ปลัดองค์การบริหารส่วนตำบลทรายขาว       นายกองค์การบริหารส่วนตำบลทรายขาว</t>
  </si>
  <si>
    <t>และจะเบิกจ่ายในปีงบประมาณต่อไป  ตามรายละเอียดแนบท้ายหมายเหตุ  9</t>
  </si>
  <si>
    <t>ทั้งนี้ในปีงบประมาณ  2560  ได้รับอนุมัติให้จ่ายเงินสะสมที่อยู่ระหว่างดำเนินการจำนวน    1,110,000.-    บาท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</si>
</sst>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\ _D_M_-;\-* #,##0.00\ _D_M_-;_-* &quot;-&quot;??\ _D_M_-;_-@_-"/>
    <numFmt numFmtId="188" formatCode="_-* #,##0_-;\-* #,##0_-;_-* &quot;-&quot;??_-;_-@_-"/>
    <numFmt numFmtId="189" formatCode="#,##0_ ;\-#,##0\ "/>
    <numFmt numFmtId="190" formatCode="_-* #,##0.0_-;\-* #,##0.0_-;_-* &quot;-&quot;??_-;_-@_-"/>
    <numFmt numFmtId="191" formatCode="0.0"/>
    <numFmt numFmtId="192" formatCode="#,##0.00_ ;\-#,##0.00\ "/>
    <numFmt numFmtId="193" formatCode="[&lt;=99999999][$-D000000]0\-####\-####;[$-D000000]#\-####\-####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92">
    <font>
      <sz val="10"/>
      <name val="Arial"/>
      <family val="0"/>
    </font>
    <font>
      <sz val="8"/>
      <name val="Arial"/>
      <family val="2"/>
    </font>
    <font>
      <b/>
      <sz val="16"/>
      <name val="Angsana New"/>
      <family val="1"/>
    </font>
    <font>
      <b/>
      <sz val="16"/>
      <name val="Browallia New"/>
      <family val="2"/>
    </font>
    <font>
      <sz val="14"/>
      <name val="Angsana New"/>
      <family val="1"/>
    </font>
    <font>
      <sz val="16"/>
      <name val="Angsana New"/>
      <family val="1"/>
    </font>
    <font>
      <b/>
      <sz val="12"/>
      <name val="Angsana New"/>
      <family val="1"/>
    </font>
    <font>
      <sz val="14"/>
      <name val="Cordia New"/>
      <family val="2"/>
    </font>
    <font>
      <sz val="12"/>
      <name val="Cordia New"/>
      <family val="2"/>
    </font>
    <font>
      <sz val="12"/>
      <name val="Arial"/>
      <family val="2"/>
    </font>
    <font>
      <b/>
      <sz val="12"/>
      <name val="Cordia New"/>
      <family val="2"/>
    </font>
    <font>
      <b/>
      <sz val="12"/>
      <color indexed="12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u val="double"/>
      <sz val="16"/>
      <name val="TH SarabunPSK"/>
      <family val="2"/>
    </font>
    <font>
      <sz val="18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sz val="16"/>
      <name val="TH SarabunIT๙"/>
      <family val="2"/>
    </font>
    <font>
      <b/>
      <sz val="20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name val="Angsana New"/>
      <family val="1"/>
    </font>
    <font>
      <b/>
      <u val="double"/>
      <sz val="16"/>
      <name val="TH SarabunPSK"/>
      <family val="2"/>
    </font>
    <font>
      <b/>
      <u val="single"/>
      <sz val="16"/>
      <name val="TH SarabunPSK"/>
      <family val="2"/>
    </font>
    <font>
      <b/>
      <u val="singleAccounting"/>
      <sz val="16"/>
      <name val="TH SarabunPSK"/>
      <family val="2"/>
    </font>
    <font>
      <b/>
      <sz val="15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Angsana New"/>
      <family val="1"/>
    </font>
    <font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Angsana New"/>
      <family val="1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2" applyNumberFormat="0" applyAlignment="0" applyProtection="0"/>
    <xf numFmtId="0" fontId="70" fillId="0" borderId="3" applyNumberFormat="0" applyFill="0" applyAlignment="0" applyProtection="0"/>
    <xf numFmtId="0" fontId="71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2" fillId="22" borderId="1" applyNumberFormat="0" applyAlignment="0" applyProtection="0"/>
    <xf numFmtId="0" fontId="73" fillId="23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76" fillId="19" borderId="5" applyNumberFormat="0" applyAlignment="0" applyProtection="0"/>
    <xf numFmtId="0" fontId="0" fillId="31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3" fontId="5" fillId="0" borderId="11" xfId="36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36" applyFont="1" applyBorder="1" applyAlignment="1">
      <alignment/>
    </xf>
    <xf numFmtId="43" fontId="5" fillId="0" borderId="0" xfId="36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0" xfId="36" applyFont="1" applyBorder="1" applyAlignment="1">
      <alignment/>
    </xf>
    <xf numFmtId="0" fontId="8" fillId="0" borderId="0" xfId="44" applyFont="1">
      <alignment/>
      <protection/>
    </xf>
    <xf numFmtId="0" fontId="9" fillId="0" borderId="0" xfId="47" applyFont="1">
      <alignment/>
      <protection/>
    </xf>
    <xf numFmtId="0" fontId="8" fillId="0" borderId="13" xfId="44" applyFont="1" applyBorder="1" applyAlignment="1">
      <alignment horizontal="center"/>
      <protection/>
    </xf>
    <xf numFmtId="188" fontId="8" fillId="0" borderId="14" xfId="36" applyNumberFormat="1" applyFont="1" applyBorder="1" applyAlignment="1">
      <alignment horizontal="center"/>
    </xf>
    <xf numFmtId="188" fontId="8" fillId="0" borderId="15" xfId="36" applyNumberFormat="1" applyFont="1" applyBorder="1" applyAlignment="1">
      <alignment/>
    </xf>
    <xf numFmtId="0" fontId="8" fillId="0" borderId="10" xfId="44" applyFont="1" applyBorder="1" applyAlignment="1">
      <alignment horizontal="center"/>
      <protection/>
    </xf>
    <xf numFmtId="188" fontId="8" fillId="0" borderId="16" xfId="36" applyNumberFormat="1" applyFont="1" applyBorder="1" applyAlignment="1">
      <alignment horizontal="center"/>
    </xf>
    <xf numFmtId="188" fontId="8" fillId="0" borderId="17" xfId="36" applyNumberFormat="1" applyFont="1" applyBorder="1" applyAlignment="1">
      <alignment/>
    </xf>
    <xf numFmtId="0" fontId="8" fillId="0" borderId="13" xfId="44" applyFont="1" applyBorder="1">
      <alignment/>
      <protection/>
    </xf>
    <xf numFmtId="0" fontId="8" fillId="0" borderId="14" xfId="44" applyFont="1" applyBorder="1">
      <alignment/>
      <protection/>
    </xf>
    <xf numFmtId="188" fontId="8" fillId="0" borderId="14" xfId="36" applyNumberFormat="1" applyFont="1" applyBorder="1" applyAlignment="1">
      <alignment/>
    </xf>
    <xf numFmtId="0" fontId="8" fillId="0" borderId="18" xfId="44" applyFont="1" applyBorder="1">
      <alignment/>
      <protection/>
    </xf>
    <xf numFmtId="188" fontId="8" fillId="0" borderId="13" xfId="36" applyNumberFormat="1" applyFont="1" applyBorder="1" applyAlignment="1">
      <alignment/>
    </xf>
    <xf numFmtId="0" fontId="8" fillId="0" borderId="11" xfId="44" applyFont="1" applyBorder="1">
      <alignment/>
      <protection/>
    </xf>
    <xf numFmtId="0" fontId="8" fillId="0" borderId="0" xfId="44" applyFont="1" applyBorder="1">
      <alignment/>
      <protection/>
    </xf>
    <xf numFmtId="188" fontId="8" fillId="0" borderId="11" xfId="36" applyNumberFormat="1" applyFont="1" applyBorder="1" applyAlignment="1">
      <alignment/>
    </xf>
    <xf numFmtId="188" fontId="8" fillId="0" borderId="0" xfId="36" applyNumberFormat="1" applyFont="1" applyBorder="1" applyAlignment="1">
      <alignment/>
    </xf>
    <xf numFmtId="188" fontId="8" fillId="0" borderId="19" xfId="36" applyNumberFormat="1" applyFont="1" applyBorder="1" applyAlignment="1">
      <alignment/>
    </xf>
    <xf numFmtId="0" fontId="8" fillId="0" borderId="20" xfId="44" applyFont="1" applyBorder="1">
      <alignment/>
      <protection/>
    </xf>
    <xf numFmtId="188" fontId="8" fillId="0" borderId="20" xfId="36" applyNumberFormat="1" applyFont="1" applyBorder="1" applyAlignment="1">
      <alignment/>
    </xf>
    <xf numFmtId="0" fontId="8" fillId="0" borderId="20" xfId="44" applyFont="1" applyBorder="1" applyAlignment="1">
      <alignment horizontal="center"/>
      <protection/>
    </xf>
    <xf numFmtId="188" fontId="8" fillId="0" borderId="20" xfId="36" applyNumberFormat="1" applyFont="1" applyBorder="1" applyAlignment="1">
      <alignment horizontal="center"/>
    </xf>
    <xf numFmtId="43" fontId="8" fillId="0" borderId="0" xfId="36" applyFont="1" applyAlignment="1">
      <alignment/>
    </xf>
    <xf numFmtId="0" fontId="8" fillId="0" borderId="21" xfId="44" applyFont="1" applyBorder="1">
      <alignment/>
      <protection/>
    </xf>
    <xf numFmtId="188" fontId="8" fillId="0" borderId="21" xfId="36" applyNumberFormat="1" applyFont="1" applyBorder="1" applyAlignment="1">
      <alignment/>
    </xf>
    <xf numFmtId="0" fontId="8" fillId="0" borderId="21" xfId="44" applyFont="1" applyBorder="1" applyAlignment="1">
      <alignment horizontal="center"/>
      <protection/>
    </xf>
    <xf numFmtId="188" fontId="8" fillId="0" borderId="21" xfId="36" applyNumberFormat="1" applyFont="1" applyBorder="1" applyAlignment="1">
      <alignment horizontal="center"/>
    </xf>
    <xf numFmtId="43" fontId="9" fillId="0" borderId="0" xfId="36" applyFont="1" applyAlignment="1">
      <alignment/>
    </xf>
    <xf numFmtId="0" fontId="8" fillId="0" borderId="22" xfId="44" applyFont="1" applyBorder="1" applyAlignment="1">
      <alignment horizontal="center"/>
      <protection/>
    </xf>
    <xf numFmtId="188" fontId="8" fillId="0" borderId="22" xfId="36" applyNumberFormat="1" applyFont="1" applyBorder="1" applyAlignment="1">
      <alignment/>
    </xf>
    <xf numFmtId="188" fontId="8" fillId="0" borderId="22" xfId="36" applyNumberFormat="1" applyFont="1" applyBorder="1" applyAlignment="1">
      <alignment horizontal="center"/>
    </xf>
    <xf numFmtId="188" fontId="8" fillId="0" borderId="12" xfId="36" applyNumberFormat="1" applyFont="1" applyBorder="1" applyAlignment="1">
      <alignment/>
    </xf>
    <xf numFmtId="0" fontId="8" fillId="0" borderId="12" xfId="44" applyFont="1" applyBorder="1" applyAlignment="1">
      <alignment horizontal="center"/>
      <protection/>
    </xf>
    <xf numFmtId="188" fontId="8" fillId="0" borderId="12" xfId="36" applyNumberFormat="1" applyFont="1" applyBorder="1" applyAlignment="1">
      <alignment horizontal="center"/>
    </xf>
    <xf numFmtId="0" fontId="8" fillId="0" borderId="0" xfId="44" applyFont="1">
      <alignment/>
      <protection/>
    </xf>
    <xf numFmtId="188" fontId="8" fillId="0" borderId="23" xfId="36" applyNumberFormat="1" applyFont="1" applyBorder="1" applyAlignment="1">
      <alignment/>
    </xf>
    <xf numFmtId="188" fontId="8" fillId="0" borderId="24" xfId="36" applyNumberFormat="1" applyFont="1" applyBorder="1" applyAlignment="1">
      <alignment horizontal="center"/>
    </xf>
    <xf numFmtId="188" fontId="8" fillId="0" borderId="0" xfId="36" applyNumberFormat="1" applyFont="1" applyAlignment="1">
      <alignment/>
    </xf>
    <xf numFmtId="188" fontId="8" fillId="0" borderId="25" xfId="36" applyNumberFormat="1" applyFont="1" applyBorder="1" applyAlignment="1">
      <alignment/>
    </xf>
    <xf numFmtId="43" fontId="8" fillId="0" borderId="0" xfId="36" applyFont="1" applyAlignment="1">
      <alignment/>
    </xf>
    <xf numFmtId="0" fontId="10" fillId="0" borderId="0" xfId="44" applyFont="1">
      <alignment/>
      <protection/>
    </xf>
    <xf numFmtId="188" fontId="8" fillId="0" borderId="26" xfId="36" applyNumberFormat="1" applyFont="1" applyBorder="1" applyAlignment="1">
      <alignment/>
    </xf>
    <xf numFmtId="188" fontId="8" fillId="0" borderId="27" xfId="36" applyNumberFormat="1" applyFont="1" applyBorder="1" applyAlignment="1">
      <alignment horizontal="center"/>
    </xf>
    <xf numFmtId="188" fontId="8" fillId="0" borderId="13" xfId="36" applyNumberFormat="1" applyFont="1" applyBorder="1" applyAlignment="1">
      <alignment horizontal="center"/>
    </xf>
    <xf numFmtId="0" fontId="8" fillId="0" borderId="10" xfId="44" applyFont="1" applyBorder="1">
      <alignment/>
      <protection/>
    </xf>
    <xf numFmtId="188" fontId="8" fillId="0" borderId="10" xfId="36" applyNumberFormat="1" applyFont="1" applyBorder="1" applyAlignment="1">
      <alignment horizontal="center"/>
    </xf>
    <xf numFmtId="0" fontId="8" fillId="0" borderId="19" xfId="44" applyFont="1" applyBorder="1">
      <alignment/>
      <protection/>
    </xf>
    <xf numFmtId="0" fontId="8" fillId="0" borderId="28" xfId="44" applyFont="1" applyBorder="1" applyAlignment="1">
      <alignment horizontal="center"/>
      <protection/>
    </xf>
    <xf numFmtId="188" fontId="8" fillId="0" borderId="28" xfId="36" applyNumberFormat="1" applyFont="1" applyBorder="1" applyAlignment="1">
      <alignment horizontal="center"/>
    </xf>
    <xf numFmtId="0" fontId="8" fillId="0" borderId="29" xfId="44" applyFont="1" applyBorder="1" applyAlignment="1">
      <alignment horizontal="center"/>
      <protection/>
    </xf>
    <xf numFmtId="188" fontId="8" fillId="0" borderId="29" xfId="36" applyNumberFormat="1" applyFont="1" applyBorder="1" applyAlignment="1">
      <alignment horizontal="center"/>
    </xf>
    <xf numFmtId="0" fontId="8" fillId="0" borderId="30" xfId="44" applyFont="1" applyBorder="1" applyAlignment="1">
      <alignment horizontal="center"/>
      <protection/>
    </xf>
    <xf numFmtId="0" fontId="6" fillId="0" borderId="0" xfId="44" applyFont="1" applyBorder="1">
      <alignment/>
      <protection/>
    </xf>
    <xf numFmtId="0" fontId="8" fillId="0" borderId="31" xfId="44" applyFont="1" applyBorder="1">
      <alignment/>
      <protection/>
    </xf>
    <xf numFmtId="3" fontId="8" fillId="0" borderId="10" xfId="36" applyNumberFormat="1" applyFont="1" applyBorder="1" applyAlignment="1">
      <alignment horizontal="right"/>
    </xf>
    <xf numFmtId="0" fontId="8" fillId="0" borderId="16" xfId="44" applyFont="1" applyBorder="1" applyAlignment="1">
      <alignment horizontal="center"/>
      <protection/>
    </xf>
    <xf numFmtId="188" fontId="8" fillId="0" borderId="32" xfId="36" applyNumberFormat="1" applyFont="1" applyBorder="1" applyAlignment="1">
      <alignment horizontal="center"/>
    </xf>
    <xf numFmtId="3" fontId="11" fillId="0" borderId="0" xfId="44" applyNumberFormat="1" applyFont="1" applyFill="1" applyBorder="1">
      <alignment/>
      <protection/>
    </xf>
    <xf numFmtId="0" fontId="8" fillId="0" borderId="33" xfId="44" applyFont="1" applyBorder="1" applyAlignment="1">
      <alignment horizontal="center"/>
      <protection/>
    </xf>
    <xf numFmtId="188" fontId="8" fillId="0" borderId="27" xfId="36" applyNumberFormat="1" applyFont="1" applyBorder="1" applyAlignment="1">
      <alignment/>
    </xf>
    <xf numFmtId="188" fontId="8" fillId="0" borderId="0" xfId="36" applyNumberFormat="1" applyFont="1" applyAlignment="1">
      <alignment/>
    </xf>
    <xf numFmtId="188" fontId="8" fillId="0" borderId="0" xfId="36" applyNumberFormat="1" applyFont="1" applyBorder="1" applyAlignment="1">
      <alignment horizontal="right"/>
    </xf>
    <xf numFmtId="188" fontId="8" fillId="0" borderId="0" xfId="36" applyNumberFormat="1" applyFont="1" applyBorder="1" applyAlignment="1">
      <alignment horizontal="center"/>
    </xf>
    <xf numFmtId="0" fontId="8" fillId="0" borderId="0" xfId="47" applyFont="1">
      <alignment/>
      <protection/>
    </xf>
    <xf numFmtId="43" fontId="3" fillId="0" borderId="18" xfId="36" applyFont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/>
    </xf>
    <xf numFmtId="0" fontId="5" fillId="0" borderId="0" xfId="0" applyFont="1" applyBorder="1" applyAlignment="1">
      <alignment horizontal="center"/>
    </xf>
    <xf numFmtId="49" fontId="8" fillId="0" borderId="21" xfId="36" applyNumberFormat="1" applyFont="1" applyBorder="1" applyAlignment="1">
      <alignment horizontal="center"/>
    </xf>
    <xf numFmtId="49" fontId="8" fillId="0" borderId="29" xfId="36" applyNumberFormat="1" applyFont="1" applyBorder="1" applyAlignment="1">
      <alignment horizontal="center"/>
    </xf>
    <xf numFmtId="49" fontId="8" fillId="0" borderId="30" xfId="36" applyNumberFormat="1" applyFont="1" applyBorder="1" applyAlignment="1">
      <alignment horizontal="center"/>
    </xf>
    <xf numFmtId="43" fontId="3" fillId="0" borderId="18" xfId="36" applyFont="1" applyBorder="1" applyAlignment="1">
      <alignment/>
    </xf>
    <xf numFmtId="43" fontId="8" fillId="0" borderId="18" xfId="36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3" fontId="15" fillId="0" borderId="0" xfId="36" applyFont="1" applyAlignment="1">
      <alignment/>
    </xf>
    <xf numFmtId="43" fontId="15" fillId="0" borderId="0" xfId="36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/>
    </xf>
    <xf numFmtId="43" fontId="15" fillId="0" borderId="13" xfId="36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/>
    </xf>
    <xf numFmtId="43" fontId="16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0" xfId="45" applyFont="1">
      <alignment/>
      <protection/>
    </xf>
    <xf numFmtId="0" fontId="14" fillId="0" borderId="0" xfId="47" applyFont="1">
      <alignment/>
      <protection/>
    </xf>
    <xf numFmtId="0" fontId="17" fillId="0" borderId="14" xfId="45" applyFont="1" applyBorder="1" applyAlignment="1">
      <alignment horizontal="center"/>
      <protection/>
    </xf>
    <xf numFmtId="0" fontId="17" fillId="0" borderId="13" xfId="45" applyFont="1" applyBorder="1">
      <alignment/>
      <protection/>
    </xf>
    <xf numFmtId="0" fontId="17" fillId="0" borderId="34" xfId="45" applyFont="1" applyBorder="1">
      <alignment/>
      <protection/>
    </xf>
    <xf numFmtId="0" fontId="17" fillId="0" borderId="13" xfId="45" applyFont="1" applyBorder="1" applyAlignment="1">
      <alignment horizontal="center"/>
      <protection/>
    </xf>
    <xf numFmtId="3" fontId="17" fillId="0" borderId="13" xfId="45" applyNumberFormat="1" applyFont="1" applyBorder="1">
      <alignment/>
      <protection/>
    </xf>
    <xf numFmtId="0" fontId="17" fillId="0" borderId="15" xfId="45" applyFont="1" applyBorder="1" applyAlignment="1">
      <alignment horizontal="center"/>
      <protection/>
    </xf>
    <xf numFmtId="0" fontId="17" fillId="0" borderId="0" xfId="45" applyFont="1" applyAlignment="1">
      <alignment horizontal="center"/>
      <protection/>
    </xf>
    <xf numFmtId="0" fontId="17" fillId="0" borderId="25" xfId="45" applyFont="1" applyBorder="1" applyAlignment="1">
      <alignment horizontal="center"/>
      <protection/>
    </xf>
    <xf numFmtId="0" fontId="17" fillId="0" borderId="21" xfId="45" applyFont="1" applyBorder="1">
      <alignment/>
      <protection/>
    </xf>
    <xf numFmtId="3" fontId="17" fillId="0" borderId="30" xfId="45" applyNumberFormat="1" applyFont="1" applyBorder="1">
      <alignment/>
      <protection/>
    </xf>
    <xf numFmtId="0" fontId="17" fillId="0" borderId="21" xfId="45" applyFont="1" applyBorder="1" applyAlignment="1">
      <alignment horizontal="center"/>
      <protection/>
    </xf>
    <xf numFmtId="3" fontId="17" fillId="0" borderId="30" xfId="45" applyNumberFormat="1" applyFont="1" applyBorder="1" applyAlignment="1">
      <alignment horizontal="center"/>
      <protection/>
    </xf>
    <xf numFmtId="3" fontId="17" fillId="0" borderId="30" xfId="45" applyNumberFormat="1" applyFont="1" applyFill="1" applyBorder="1" applyAlignment="1">
      <alignment horizontal="center"/>
      <protection/>
    </xf>
    <xf numFmtId="0" fontId="17" fillId="0" borderId="30" xfId="45" applyFont="1" applyBorder="1">
      <alignment/>
      <protection/>
    </xf>
    <xf numFmtId="0" fontId="17" fillId="0" borderId="29" xfId="45" applyFont="1" applyBorder="1" applyAlignment="1">
      <alignment horizontal="center"/>
      <protection/>
    </xf>
    <xf numFmtId="0" fontId="17" fillId="0" borderId="21" xfId="45" applyFont="1" applyFill="1" applyBorder="1">
      <alignment/>
      <protection/>
    </xf>
    <xf numFmtId="3" fontId="17" fillId="0" borderId="21" xfId="45" applyNumberFormat="1" applyFont="1" applyBorder="1">
      <alignment/>
      <protection/>
    </xf>
    <xf numFmtId="0" fontId="15" fillId="0" borderId="0" xfId="45" applyFont="1" applyFill="1" applyBorder="1" applyAlignment="1">
      <alignment horizontal="center"/>
      <protection/>
    </xf>
    <xf numFmtId="0" fontId="17" fillId="0" borderId="30" xfId="45" applyFont="1" applyFill="1" applyBorder="1">
      <alignment/>
      <protection/>
    </xf>
    <xf numFmtId="0" fontId="17" fillId="0" borderId="0" xfId="45" applyFont="1" applyFill="1" applyBorder="1" applyAlignment="1">
      <alignment horizontal="center"/>
      <protection/>
    </xf>
    <xf numFmtId="0" fontId="17" fillId="0" borderId="18" xfId="45" applyFont="1" applyBorder="1" applyAlignment="1">
      <alignment horizontal="center"/>
      <protection/>
    </xf>
    <xf numFmtId="0" fontId="17" fillId="0" borderId="11" xfId="45" applyFont="1" applyBorder="1">
      <alignment/>
      <protection/>
    </xf>
    <xf numFmtId="3" fontId="17" fillId="0" borderId="0" xfId="45" applyNumberFormat="1" applyFont="1" applyBorder="1">
      <alignment/>
      <protection/>
    </xf>
    <xf numFmtId="0" fontId="17" fillId="0" borderId="11" xfId="45" applyFont="1" applyBorder="1" applyAlignment="1">
      <alignment horizontal="center"/>
      <protection/>
    </xf>
    <xf numFmtId="0" fontId="17" fillId="0" borderId="0" xfId="45" applyFont="1" applyBorder="1">
      <alignment/>
      <protection/>
    </xf>
    <xf numFmtId="188" fontId="17" fillId="0" borderId="11" xfId="36" applyNumberFormat="1" applyFont="1" applyBorder="1" applyAlignment="1">
      <alignment/>
    </xf>
    <xf numFmtId="0" fontId="17" fillId="0" borderId="19" xfId="45" applyFont="1" applyBorder="1" applyAlignment="1">
      <alignment horizontal="center"/>
      <protection/>
    </xf>
    <xf numFmtId="0" fontId="17" fillId="0" borderId="18" xfId="45" applyFont="1" applyBorder="1">
      <alignment/>
      <protection/>
    </xf>
    <xf numFmtId="0" fontId="17" fillId="0" borderId="11" xfId="45" applyFont="1" applyFill="1" applyBorder="1">
      <alignment/>
      <protection/>
    </xf>
    <xf numFmtId="3" fontId="17" fillId="0" borderId="11" xfId="45" applyNumberFormat="1" applyFont="1" applyBorder="1">
      <alignment/>
      <protection/>
    </xf>
    <xf numFmtId="0" fontId="17" fillId="0" borderId="25" xfId="45" applyFont="1" applyBorder="1">
      <alignment/>
      <protection/>
    </xf>
    <xf numFmtId="3" fontId="17" fillId="0" borderId="30" xfId="45" applyNumberFormat="1" applyFont="1" applyBorder="1" applyAlignment="1">
      <alignment horizontal="right"/>
      <protection/>
    </xf>
    <xf numFmtId="0" fontId="17" fillId="0" borderId="29" xfId="45" applyFont="1" applyBorder="1">
      <alignment/>
      <protection/>
    </xf>
    <xf numFmtId="0" fontId="17" fillId="0" borderId="10" xfId="45" applyFont="1" applyBorder="1">
      <alignment/>
      <protection/>
    </xf>
    <xf numFmtId="3" fontId="17" fillId="0" borderId="16" xfId="45" applyNumberFormat="1" applyFont="1" applyBorder="1">
      <alignment/>
      <protection/>
    </xf>
    <xf numFmtId="3" fontId="17" fillId="0" borderId="32" xfId="45" applyNumberFormat="1" applyFont="1" applyBorder="1">
      <alignment/>
      <protection/>
    </xf>
    <xf numFmtId="0" fontId="17" fillId="0" borderId="10" xfId="45" applyFont="1" applyBorder="1" applyAlignment="1">
      <alignment horizontal="center"/>
      <protection/>
    </xf>
    <xf numFmtId="3" fontId="17" fillId="0" borderId="32" xfId="45" applyNumberFormat="1" applyFont="1" applyBorder="1" applyAlignment="1">
      <alignment horizontal="right"/>
      <protection/>
    </xf>
    <xf numFmtId="0" fontId="17" fillId="0" borderId="32" xfId="45" applyFont="1" applyBorder="1">
      <alignment/>
      <protection/>
    </xf>
    <xf numFmtId="3" fontId="18" fillId="0" borderId="10" xfId="45" applyNumberFormat="1" applyFont="1" applyBorder="1">
      <alignment/>
      <protection/>
    </xf>
    <xf numFmtId="3" fontId="18" fillId="0" borderId="10" xfId="45" applyNumberFormat="1" applyFont="1" applyBorder="1" applyAlignment="1">
      <alignment horizontal="center"/>
      <protection/>
    </xf>
    <xf numFmtId="3" fontId="18" fillId="0" borderId="10" xfId="45" applyNumberFormat="1" applyFont="1" applyBorder="1" applyAlignment="1">
      <alignment horizontal="right"/>
      <protection/>
    </xf>
    <xf numFmtId="0" fontId="18" fillId="0" borderId="10" xfId="45" applyFont="1" applyBorder="1">
      <alignment/>
      <protection/>
    </xf>
    <xf numFmtId="0" fontId="18" fillId="0" borderId="16" xfId="45" applyFont="1" applyBorder="1">
      <alignment/>
      <protection/>
    </xf>
    <xf numFmtId="0" fontId="18" fillId="0" borderId="17" xfId="45" applyFont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45" applyFont="1" applyBorder="1" applyAlignment="1">
      <alignment/>
      <protection/>
    </xf>
    <xf numFmtId="4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7" fillId="0" borderId="20" xfId="45" applyNumberFormat="1" applyFont="1" applyBorder="1">
      <alignment/>
      <protection/>
    </xf>
    <xf numFmtId="43" fontId="16" fillId="0" borderId="0" xfId="36" applyFont="1" applyAlignment="1">
      <alignment/>
    </xf>
    <xf numFmtId="0" fontId="15" fillId="0" borderId="0" xfId="0" applyFont="1" applyAlignment="1">
      <alignment/>
    </xf>
    <xf numFmtId="43" fontId="15" fillId="0" borderId="11" xfId="36" applyFont="1" applyBorder="1" applyAlignment="1">
      <alignment/>
    </xf>
    <xf numFmtId="43" fontId="15" fillId="0" borderId="10" xfId="36" applyFont="1" applyBorder="1" applyAlignment="1">
      <alignment/>
    </xf>
    <xf numFmtId="0" fontId="16" fillId="0" borderId="12" xfId="0" applyFont="1" applyBorder="1" applyAlignment="1">
      <alignment horizontal="center"/>
    </xf>
    <xf numFmtId="43" fontId="16" fillId="0" borderId="12" xfId="36" applyFont="1" applyBorder="1" applyAlignment="1">
      <alignment/>
    </xf>
    <xf numFmtId="43" fontId="16" fillId="0" borderId="12" xfId="36" applyFont="1" applyBorder="1" applyAlignment="1">
      <alignment horizontal="center"/>
    </xf>
    <xf numFmtId="0" fontId="16" fillId="0" borderId="0" xfId="0" applyFont="1" applyAlignment="1">
      <alignment horizontal="left"/>
    </xf>
    <xf numFmtId="0" fontId="22" fillId="0" borderId="0" xfId="0" applyFont="1" applyAlignment="1">
      <alignment/>
    </xf>
    <xf numFmtId="49" fontId="15" fillId="0" borderId="0" xfId="0" applyNumberFormat="1" applyFont="1" applyBorder="1" applyAlignment="1">
      <alignment vertical="top" wrapText="1"/>
    </xf>
    <xf numFmtId="43" fontId="23" fillId="0" borderId="0" xfId="36" applyFont="1" applyBorder="1" applyAlignment="1">
      <alignment vertical="top" wrapText="1"/>
    </xf>
    <xf numFmtId="43" fontId="15" fillId="0" borderId="0" xfId="36" applyFont="1" applyBorder="1" applyAlignment="1">
      <alignment/>
    </xf>
    <xf numFmtId="43" fontId="15" fillId="0" borderId="0" xfId="0" applyNumberFormat="1" applyFont="1" applyAlignment="1">
      <alignment/>
    </xf>
    <xf numFmtId="43" fontId="23" fillId="0" borderId="0" xfId="36" applyFont="1" applyAlignment="1">
      <alignment/>
    </xf>
    <xf numFmtId="49" fontId="15" fillId="0" borderId="0" xfId="36" applyNumberFormat="1" applyFont="1" applyAlignment="1">
      <alignment horizontal="right"/>
    </xf>
    <xf numFmtId="49" fontId="23" fillId="0" borderId="0" xfId="36" applyNumberFormat="1" applyFont="1" applyAlignment="1">
      <alignment horizontal="right"/>
    </xf>
    <xf numFmtId="43" fontId="20" fillId="0" borderId="0" xfId="36" applyFont="1" applyAlignment="1">
      <alignment/>
    </xf>
    <xf numFmtId="43" fontId="16" fillId="0" borderId="35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3" fontId="15" fillId="0" borderId="25" xfId="36" applyFont="1" applyBorder="1" applyAlignment="1">
      <alignment horizontal="center"/>
    </xf>
    <xf numFmtId="43" fontId="15" fillId="0" borderId="29" xfId="36" applyFont="1" applyBorder="1" applyAlignment="1">
      <alignment horizontal="center"/>
    </xf>
    <xf numFmtId="43" fontId="17" fillId="0" borderId="0" xfId="36" applyFont="1" applyAlignment="1">
      <alignment/>
    </xf>
    <xf numFmtId="43" fontId="17" fillId="0" borderId="0" xfId="0" applyNumberFormat="1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16" fillId="0" borderId="0" xfId="36" applyFont="1" applyBorder="1" applyAlignment="1">
      <alignment horizontal="center"/>
    </xf>
    <xf numFmtId="0" fontId="80" fillId="0" borderId="0" xfId="0" applyFont="1" applyBorder="1" applyAlignment="1">
      <alignment/>
    </xf>
    <xf numFmtId="43" fontId="80" fillId="0" borderId="0" xfId="36" applyFont="1" applyBorder="1" applyAlignment="1">
      <alignment/>
    </xf>
    <xf numFmtId="43" fontId="80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0" xfId="0" applyFont="1" applyAlignment="1">
      <alignment/>
    </xf>
    <xf numFmtId="0" fontId="15" fillId="0" borderId="12" xfId="0" applyFont="1" applyBorder="1" applyAlignment="1">
      <alignment/>
    </xf>
    <xf numFmtId="0" fontId="16" fillId="0" borderId="11" xfId="0" applyFont="1" applyBorder="1" applyAlignment="1">
      <alignment horizontal="center"/>
    </xf>
    <xf numFmtId="43" fontId="16" fillId="0" borderId="13" xfId="36" applyFont="1" applyBorder="1" applyAlignment="1">
      <alignment horizontal="center"/>
    </xf>
    <xf numFmtId="43" fontId="16" fillId="0" borderId="10" xfId="36" applyFont="1" applyBorder="1" applyAlignment="1">
      <alignment horizontal="center"/>
    </xf>
    <xf numFmtId="43" fontId="15" fillId="0" borderId="12" xfId="36" applyFont="1" applyBorder="1" applyAlignment="1">
      <alignment/>
    </xf>
    <xf numFmtId="43" fontId="12" fillId="0" borderId="0" xfId="36" applyFont="1" applyAlignment="1">
      <alignment horizontal="left"/>
    </xf>
    <xf numFmtId="43" fontId="4" fillId="0" borderId="0" xfId="36" applyFont="1" applyAlignment="1">
      <alignment/>
    </xf>
    <xf numFmtId="43" fontId="4" fillId="0" borderId="0" xfId="36" applyFont="1" applyAlignment="1">
      <alignment horizontal="center"/>
    </xf>
    <xf numFmtId="43" fontId="16" fillId="0" borderId="11" xfId="36" applyFont="1" applyBorder="1" applyAlignment="1">
      <alignment horizontal="center"/>
    </xf>
    <xf numFmtId="0" fontId="81" fillId="0" borderId="11" xfId="0" applyFont="1" applyBorder="1" applyAlignment="1">
      <alignment/>
    </xf>
    <xf numFmtId="43" fontId="16" fillId="0" borderId="18" xfId="36" applyFont="1" applyBorder="1" applyAlignment="1">
      <alignment/>
    </xf>
    <xf numFmtId="43" fontId="16" fillId="0" borderId="0" xfId="36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2" xfId="0" applyFont="1" applyBorder="1" applyAlignment="1">
      <alignment horizontal="center"/>
    </xf>
    <xf numFmtId="43" fontId="83" fillId="0" borderId="12" xfId="36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43" fontId="85" fillId="0" borderId="12" xfId="36" applyFont="1" applyBorder="1" applyAlignment="1">
      <alignment/>
    </xf>
    <xf numFmtId="0" fontId="85" fillId="0" borderId="0" xfId="0" applyFont="1" applyAlignment="1">
      <alignment/>
    </xf>
    <xf numFmtId="43" fontId="83" fillId="0" borderId="0" xfId="36" applyFont="1" applyAlignment="1">
      <alignment/>
    </xf>
    <xf numFmtId="43" fontId="83" fillId="0" borderId="10" xfId="36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43" fontId="83" fillId="0" borderId="12" xfId="0" applyNumberFormat="1" applyFont="1" applyBorder="1" applyAlignment="1">
      <alignment/>
    </xf>
    <xf numFmtId="0" fontId="86" fillId="0" borderId="12" xfId="0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0" xfId="0" applyFont="1" applyAlignment="1">
      <alignment/>
    </xf>
    <xf numFmtId="188" fontId="16" fillId="0" borderId="0" xfId="36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88" fontId="15" fillId="0" borderId="13" xfId="36" applyNumberFormat="1" applyFont="1" applyBorder="1" applyAlignment="1">
      <alignment/>
    </xf>
    <xf numFmtId="188" fontId="15" fillId="0" borderId="11" xfId="36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188" fontId="15" fillId="0" borderId="10" xfId="36" applyNumberFormat="1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188" fontId="15" fillId="0" borderId="11" xfId="36" applyNumberFormat="1" applyFont="1" applyBorder="1" applyAlignment="1">
      <alignment/>
    </xf>
    <xf numFmtId="188" fontId="15" fillId="0" borderId="10" xfId="36" applyNumberFormat="1" applyFont="1" applyBorder="1" applyAlignment="1">
      <alignment/>
    </xf>
    <xf numFmtId="188" fontId="16" fillId="0" borderId="36" xfId="36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188" fontId="16" fillId="0" borderId="0" xfId="36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188" fontId="17" fillId="0" borderId="0" xfId="36" applyNumberFormat="1" applyFont="1" applyAlignment="1">
      <alignment/>
    </xf>
    <xf numFmtId="0" fontId="17" fillId="0" borderId="0" xfId="0" applyFont="1" applyAlignment="1">
      <alignment horizontal="center"/>
    </xf>
    <xf numFmtId="188" fontId="15" fillId="0" borderId="0" xfId="36" applyNumberFormat="1" applyFont="1" applyAlignment="1">
      <alignment/>
    </xf>
    <xf numFmtId="43" fontId="16" fillId="0" borderId="35" xfId="36" applyFont="1" applyBorder="1" applyAlignment="1">
      <alignment/>
    </xf>
    <xf numFmtId="4" fontId="83" fillId="0" borderId="12" xfId="36" applyNumberFormat="1" applyFont="1" applyBorder="1" applyAlignment="1">
      <alignment/>
    </xf>
    <xf numFmtId="4" fontId="84" fillId="0" borderId="12" xfId="0" applyNumberFormat="1" applyFont="1" applyBorder="1" applyAlignment="1">
      <alignment horizontal="center"/>
    </xf>
    <xf numFmtId="4" fontId="83" fillId="0" borderId="12" xfId="0" applyNumberFormat="1" applyFont="1" applyBorder="1" applyAlignment="1">
      <alignment/>
    </xf>
    <xf numFmtId="4" fontId="85" fillId="0" borderId="13" xfId="36" applyNumberFormat="1" applyFont="1" applyBorder="1" applyAlignment="1">
      <alignment/>
    </xf>
    <xf numFmtId="4" fontId="83" fillId="0" borderId="13" xfId="36" applyNumberFormat="1" applyFont="1" applyBorder="1" applyAlignment="1">
      <alignment/>
    </xf>
    <xf numFmtId="4" fontId="83" fillId="0" borderId="10" xfId="36" applyNumberFormat="1" applyFont="1" applyBorder="1" applyAlignment="1">
      <alignment/>
    </xf>
    <xf numFmtId="4" fontId="83" fillId="0" borderId="0" xfId="36" applyNumberFormat="1" applyFont="1" applyAlignment="1">
      <alignment/>
    </xf>
    <xf numFmtId="4" fontId="83" fillId="0" borderId="0" xfId="0" applyNumberFormat="1" applyFont="1" applyAlignment="1">
      <alignment/>
    </xf>
    <xf numFmtId="43" fontId="83" fillId="0" borderId="0" xfId="36" applyFont="1" applyBorder="1" applyAlignment="1">
      <alignment/>
    </xf>
    <xf numFmtId="4" fontId="83" fillId="32" borderId="12" xfId="36" applyNumberFormat="1" applyFont="1" applyFill="1" applyBorder="1" applyAlignment="1">
      <alignment/>
    </xf>
    <xf numFmtId="4" fontId="85" fillId="0" borderId="37" xfId="36" applyNumberFormat="1" applyFont="1" applyBorder="1" applyAlignment="1">
      <alignment/>
    </xf>
    <xf numFmtId="43" fontId="87" fillId="0" borderId="0" xfId="36" applyFont="1" applyBorder="1" applyAlignment="1">
      <alignment/>
    </xf>
    <xf numFmtId="0" fontId="85" fillId="0" borderId="0" xfId="0" applyFont="1" applyAlignment="1">
      <alignment horizontal="center"/>
    </xf>
    <xf numFmtId="0" fontId="85" fillId="0" borderId="32" xfId="0" applyFont="1" applyBorder="1" applyAlignment="1">
      <alignment horizontal="center"/>
    </xf>
    <xf numFmtId="4" fontId="85" fillId="0" borderId="0" xfId="0" applyNumberFormat="1" applyFont="1" applyAlignment="1">
      <alignment horizontal="center"/>
    </xf>
    <xf numFmtId="4" fontId="85" fillId="0" borderId="32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188" fontId="15" fillId="0" borderId="12" xfId="36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21" xfId="0" applyFont="1" applyBorder="1" applyAlignment="1">
      <alignment/>
    </xf>
    <xf numFmtId="49" fontId="15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43" fontId="89" fillId="0" borderId="10" xfId="36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12" xfId="0" applyFont="1" applyBorder="1" applyAlignment="1">
      <alignment/>
    </xf>
    <xf numFmtId="43" fontId="89" fillId="0" borderId="12" xfId="36" applyFont="1" applyBorder="1" applyAlignment="1">
      <alignment/>
    </xf>
    <xf numFmtId="43" fontId="89" fillId="0" borderId="12" xfId="0" applyNumberFormat="1" applyFont="1" applyBorder="1" applyAlignment="1">
      <alignment/>
    </xf>
    <xf numFmtId="43" fontId="88" fillId="0" borderId="12" xfId="36" applyFont="1" applyBorder="1" applyAlignment="1">
      <alignment/>
    </xf>
    <xf numFmtId="43" fontId="89" fillId="0" borderId="0" xfId="36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85" fillId="0" borderId="13" xfId="0" applyFont="1" applyBorder="1" applyAlignment="1">
      <alignment horizontal="right"/>
    </xf>
    <xf numFmtId="4" fontId="85" fillId="0" borderId="13" xfId="0" applyNumberFormat="1" applyFont="1" applyBorder="1" applyAlignment="1">
      <alignment horizontal="right"/>
    </xf>
    <xf numFmtId="0" fontId="85" fillId="0" borderId="10" xfId="0" applyFont="1" applyBorder="1" applyAlignment="1">
      <alignment horizontal="right"/>
    </xf>
    <xf numFmtId="4" fontId="85" fillId="0" borderId="10" xfId="36" applyNumberFormat="1" applyFont="1" applyBorder="1" applyAlignment="1">
      <alignment/>
    </xf>
    <xf numFmtId="0" fontId="85" fillId="0" borderId="37" xfId="0" applyFont="1" applyBorder="1" applyAlignment="1">
      <alignment horizontal="right"/>
    </xf>
    <xf numFmtId="4" fontId="85" fillId="0" borderId="10" xfId="0" applyNumberFormat="1" applyFont="1" applyBorder="1" applyAlignment="1">
      <alignment horizontal="right"/>
    </xf>
    <xf numFmtId="4" fontId="85" fillId="0" borderId="37" xfId="0" applyNumberFormat="1" applyFont="1" applyBorder="1" applyAlignment="1">
      <alignment horizontal="right"/>
    </xf>
    <xf numFmtId="0" fontId="17" fillId="0" borderId="0" xfId="47" applyFont="1" applyAlignment="1">
      <alignment horizontal="left"/>
      <protection/>
    </xf>
    <xf numFmtId="189" fontId="17" fillId="0" borderId="30" xfId="45" applyNumberFormat="1" applyFont="1" applyBorder="1" applyAlignment="1">
      <alignment horizontal="center"/>
      <protection/>
    </xf>
    <xf numFmtId="0" fontId="17" fillId="0" borderId="31" xfId="45" applyFont="1" applyBorder="1">
      <alignment/>
      <protection/>
    </xf>
    <xf numFmtId="0" fontId="17" fillId="0" borderId="38" xfId="45" applyFont="1" applyBorder="1">
      <alignment/>
      <protection/>
    </xf>
    <xf numFmtId="3" fontId="17" fillId="0" borderId="11" xfId="45" applyNumberFormat="1" applyFont="1" applyFill="1" applyBorder="1" applyAlignment="1">
      <alignment horizontal="center"/>
      <protection/>
    </xf>
    <xf numFmtId="188" fontId="15" fillId="0" borderId="13" xfId="36" applyNumberFormat="1" applyFont="1" applyBorder="1" applyAlignment="1">
      <alignment horizontal="center"/>
    </xf>
    <xf numFmtId="0" fontId="90" fillId="0" borderId="11" xfId="0" applyFont="1" applyBorder="1" applyAlignment="1">
      <alignment/>
    </xf>
    <xf numFmtId="43" fontId="90" fillId="0" borderId="11" xfId="36" applyFont="1" applyBorder="1" applyAlignment="1">
      <alignment/>
    </xf>
    <xf numFmtId="0" fontId="90" fillId="0" borderId="0" xfId="0" applyFont="1" applyAlignment="1">
      <alignment/>
    </xf>
    <xf numFmtId="0" fontId="90" fillId="0" borderId="10" xfId="0" applyFont="1" applyBorder="1" applyAlignment="1">
      <alignment/>
    </xf>
    <xf numFmtId="43" fontId="90" fillId="0" borderId="10" xfId="36" applyFont="1" applyBorder="1" applyAlignment="1">
      <alignment/>
    </xf>
    <xf numFmtId="0" fontId="90" fillId="0" borderId="17" xfId="0" applyFont="1" applyBorder="1" applyAlignment="1">
      <alignment/>
    </xf>
    <xf numFmtId="0" fontId="90" fillId="0" borderId="19" xfId="0" applyFont="1" applyBorder="1" applyAlignment="1">
      <alignment/>
    </xf>
    <xf numFmtId="0" fontId="90" fillId="0" borderId="13" xfId="0" applyFont="1" applyBorder="1" applyAlignment="1">
      <alignment/>
    </xf>
    <xf numFmtId="43" fontId="90" fillId="0" borderId="13" xfId="36" applyFont="1" applyBorder="1" applyAlignment="1">
      <alignment/>
    </xf>
    <xf numFmtId="0" fontId="85" fillId="0" borderId="10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32" xfId="0" applyFont="1" applyBorder="1" applyAlignment="1">
      <alignment horizontal="center"/>
    </xf>
    <xf numFmtId="49" fontId="8" fillId="0" borderId="12" xfId="36" applyNumberFormat="1" applyFont="1" applyBorder="1" applyAlignment="1">
      <alignment horizontal="center"/>
    </xf>
    <xf numFmtId="49" fontId="8" fillId="0" borderId="27" xfId="36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3" fontId="5" fillId="0" borderId="10" xfId="36" applyFont="1" applyBorder="1" applyAlignment="1">
      <alignment horizontal="right"/>
    </xf>
    <xf numFmtId="189" fontId="17" fillId="0" borderId="0" xfId="45" applyNumberFormat="1" applyFont="1" applyBorder="1" applyAlignment="1">
      <alignment horizontal="right"/>
      <protection/>
    </xf>
    <xf numFmtId="0" fontId="15" fillId="0" borderId="33" xfId="0" applyFont="1" applyBorder="1" applyAlignment="1">
      <alignment/>
    </xf>
    <xf numFmtId="43" fontId="23" fillId="0" borderId="0" xfId="36" applyFont="1" applyAlignment="1">
      <alignment horizontal="right"/>
    </xf>
    <xf numFmtId="43" fontId="15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4" xfId="0" applyFont="1" applyBorder="1" applyAlignment="1">
      <alignment/>
    </xf>
    <xf numFmtId="0" fontId="90" fillId="0" borderId="34" xfId="0" applyFont="1" applyBorder="1" applyAlignment="1">
      <alignment/>
    </xf>
    <xf numFmtId="43" fontId="90" fillId="0" borderId="34" xfId="36" applyFont="1" applyBorder="1" applyAlignment="1">
      <alignment/>
    </xf>
    <xf numFmtId="0" fontId="90" fillId="0" borderId="0" xfId="0" applyFont="1" applyBorder="1" applyAlignment="1">
      <alignment/>
    </xf>
    <xf numFmtId="43" fontId="90" fillId="0" borderId="0" xfId="36" applyFont="1" applyBorder="1" applyAlignment="1">
      <alignment/>
    </xf>
    <xf numFmtId="0" fontId="90" fillId="0" borderId="11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43" fontId="90" fillId="0" borderId="11" xfId="36" applyFont="1" applyBorder="1" applyAlignment="1">
      <alignment horizontal="center"/>
    </xf>
    <xf numFmtId="0" fontId="90" fillId="0" borderId="34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43" fontId="15" fillId="0" borderId="11" xfId="36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16" fillId="0" borderId="12" xfId="0" applyNumberFormat="1" applyFont="1" applyBorder="1" applyAlignment="1">
      <alignment horizontal="center"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vertical="center"/>
      <protection/>
    </xf>
    <xf numFmtId="0" fontId="17" fillId="0" borderId="0" xfId="46" applyFont="1">
      <alignment/>
      <protection/>
    </xf>
    <xf numFmtId="0" fontId="14" fillId="0" borderId="0" xfId="0" applyFont="1" applyAlignment="1">
      <alignment/>
    </xf>
    <xf numFmtId="0" fontId="15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left" vertical="center"/>
      <protection/>
    </xf>
    <xf numFmtId="43" fontId="16" fillId="0" borderId="0" xfId="36" applyFont="1" applyAlignment="1">
      <alignment horizontal="center" vertical="center"/>
    </xf>
    <xf numFmtId="43" fontId="29" fillId="0" borderId="0" xfId="36" applyFont="1" applyAlignment="1">
      <alignment horizontal="right" vertical="center"/>
    </xf>
    <xf numFmtId="0" fontId="91" fillId="0" borderId="0" xfId="46" applyFont="1" applyAlignment="1">
      <alignment horizontal="center" vertical="center"/>
      <protection/>
    </xf>
    <xf numFmtId="43" fontId="15" fillId="0" borderId="0" xfId="36" applyFont="1" applyAlignment="1">
      <alignment horizontal="center" vertical="center"/>
    </xf>
    <xf numFmtId="43" fontId="22" fillId="0" borderId="0" xfId="36" applyFont="1" applyAlignment="1">
      <alignment horizontal="center" vertical="center"/>
    </xf>
    <xf numFmtId="43" fontId="30" fillId="0" borderId="0" xfId="36" applyFont="1" applyAlignment="1">
      <alignment horizontal="center" vertical="center"/>
    </xf>
    <xf numFmtId="43" fontId="29" fillId="0" borderId="0" xfId="36" applyFont="1" applyAlignment="1">
      <alignment horizontal="center" vertical="center"/>
    </xf>
    <xf numFmtId="43" fontId="23" fillId="0" borderId="0" xfId="36" applyFont="1" applyAlignment="1">
      <alignment horizontal="center" vertical="center"/>
    </xf>
    <xf numFmtId="43" fontId="31" fillId="0" borderId="0" xfId="36" applyFont="1" applyAlignment="1">
      <alignment horizontal="center" vertical="center"/>
    </xf>
    <xf numFmtId="0" fontId="17" fillId="0" borderId="0" xfId="46" applyFont="1" applyAlignment="1">
      <alignment horizontal="left"/>
      <protection/>
    </xf>
    <xf numFmtId="0" fontId="18" fillId="0" borderId="0" xfId="46" applyFont="1" applyAlignment="1">
      <alignment horizontal="left"/>
      <protection/>
    </xf>
    <xf numFmtId="0" fontId="17" fillId="0" borderId="0" xfId="46" applyFont="1" applyBorder="1">
      <alignment/>
      <protection/>
    </xf>
    <xf numFmtId="0" fontId="32" fillId="0" borderId="0" xfId="0" applyFont="1" applyAlignment="1">
      <alignment horizontal="left"/>
    </xf>
    <xf numFmtId="43" fontId="19" fillId="0" borderId="0" xfId="36" applyFont="1" applyAlignment="1">
      <alignment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43" fontId="14" fillId="0" borderId="0" xfId="36" applyFont="1" applyAlignment="1">
      <alignment/>
    </xf>
    <xf numFmtId="0" fontId="30" fillId="0" borderId="0" xfId="0" applyFont="1" applyAlignment="1">
      <alignment/>
    </xf>
    <xf numFmtId="0" fontId="6" fillId="0" borderId="0" xfId="44" applyFont="1" applyAlignment="1">
      <alignment horizontal="center"/>
      <protection/>
    </xf>
    <xf numFmtId="0" fontId="8" fillId="0" borderId="12" xfId="44" applyFont="1" applyBorder="1" applyAlignment="1">
      <alignment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36" xfId="44" applyFont="1" applyBorder="1" applyAlignment="1">
      <alignment/>
      <protection/>
    </xf>
    <xf numFmtId="0" fontId="8" fillId="0" borderId="0" xfId="44" applyFont="1" applyAlignment="1">
      <alignment/>
      <protection/>
    </xf>
    <xf numFmtId="0" fontId="8" fillId="0" borderId="0" xfId="44" applyFont="1" applyAlignment="1">
      <alignment/>
      <protection/>
    </xf>
    <xf numFmtId="0" fontId="8" fillId="0" borderId="0" xfId="44" applyFont="1" applyAlignment="1">
      <alignment/>
      <protection/>
    </xf>
    <xf numFmtId="0" fontId="8" fillId="0" borderId="14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7" xfId="44" applyFont="1" applyBorder="1" applyAlignment="1">
      <alignment horizontal="center" vertical="center"/>
      <protection/>
    </xf>
    <xf numFmtId="188" fontId="8" fillId="0" borderId="39" xfId="36" applyNumberFormat="1" applyFont="1" applyBorder="1" applyAlignment="1">
      <alignment horizontal="right" vertical="center"/>
    </xf>
    <xf numFmtId="188" fontId="8" fillId="0" borderId="10" xfId="36" applyNumberFormat="1" applyFont="1" applyBorder="1" applyAlignment="1">
      <alignment horizontal="right" vertical="center"/>
    </xf>
    <xf numFmtId="49" fontId="8" fillId="0" borderId="39" xfId="36" applyNumberFormat="1" applyFont="1" applyBorder="1" applyAlignment="1">
      <alignment horizontal="center" vertical="center"/>
    </xf>
    <xf numFmtId="49" fontId="8" fillId="0" borderId="10" xfId="36" applyNumberFormat="1" applyFont="1" applyBorder="1" applyAlignment="1">
      <alignment horizontal="center" vertical="center"/>
    </xf>
    <xf numFmtId="0" fontId="17" fillId="0" borderId="0" xfId="46" applyFont="1" applyAlignment="1">
      <alignment/>
      <protection/>
    </xf>
    <xf numFmtId="0" fontId="17" fillId="0" borderId="0" xfId="47" applyFont="1" applyAlignment="1">
      <alignment horizontal="left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6" fillId="0" borderId="0" xfId="45" applyFont="1" applyBorder="1" applyAlignment="1">
      <alignment horizontal="center"/>
      <protection/>
    </xf>
    <xf numFmtId="0" fontId="18" fillId="0" borderId="14" xfId="45" applyFont="1" applyFill="1" applyBorder="1" applyAlignment="1">
      <alignment horizontal="center" vertical="center"/>
      <protection/>
    </xf>
    <xf numFmtId="0" fontId="18" fillId="0" borderId="15" xfId="45" applyFont="1" applyBorder="1" applyAlignment="1">
      <alignment horizontal="center" vertical="center"/>
      <protection/>
    </xf>
    <xf numFmtId="0" fontId="18" fillId="0" borderId="16" xfId="45" applyFont="1" applyBorder="1" applyAlignment="1">
      <alignment horizontal="center" vertical="center"/>
      <protection/>
    </xf>
    <xf numFmtId="0" fontId="18" fillId="0" borderId="17" xfId="45" applyFont="1" applyBorder="1" applyAlignment="1">
      <alignment horizontal="center" vertical="center"/>
      <protection/>
    </xf>
    <xf numFmtId="0" fontId="18" fillId="0" borderId="36" xfId="45" applyFont="1" applyBorder="1" applyAlignment="1">
      <alignment horizontal="center" vertical="center"/>
      <protection/>
    </xf>
    <xf numFmtId="0" fontId="18" fillId="0" borderId="33" xfId="45" applyFont="1" applyBorder="1" applyAlignment="1">
      <alignment horizontal="center" vertical="center"/>
      <protection/>
    </xf>
    <xf numFmtId="0" fontId="18" fillId="0" borderId="40" xfId="45" applyFont="1" applyBorder="1" applyAlignment="1">
      <alignment horizontal="center" vertical="center"/>
      <protection/>
    </xf>
    <xf numFmtId="0" fontId="18" fillId="0" borderId="34" xfId="45" applyFont="1" applyFill="1" applyBorder="1" applyAlignment="1">
      <alignment horizontal="center" vertical="center"/>
      <protection/>
    </xf>
    <xf numFmtId="0" fontId="18" fillId="0" borderId="34" xfId="45" applyFont="1" applyBorder="1" applyAlignment="1">
      <alignment horizontal="center" vertical="center"/>
      <protection/>
    </xf>
    <xf numFmtId="0" fontId="18" fillId="0" borderId="32" xfId="45" applyFont="1" applyBorder="1" applyAlignment="1">
      <alignment horizontal="center" vertical="center"/>
      <protection/>
    </xf>
    <xf numFmtId="0" fontId="16" fillId="0" borderId="0" xfId="45" applyFont="1" applyAlignment="1">
      <alignment horizontal="center"/>
      <protection/>
    </xf>
    <xf numFmtId="0" fontId="16" fillId="0" borderId="32" xfId="45" applyFont="1" applyBorder="1" applyAlignment="1">
      <alignment horizontal="left"/>
      <protection/>
    </xf>
    <xf numFmtId="0" fontId="18" fillId="0" borderId="14" xfId="45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3" fontId="15" fillId="0" borderId="25" xfId="36" applyFont="1" applyBorder="1" applyAlignment="1">
      <alignment horizontal="right"/>
    </xf>
    <xf numFmtId="43" fontId="15" fillId="0" borderId="29" xfId="36" applyFont="1" applyBorder="1" applyAlignment="1">
      <alignment horizontal="right"/>
    </xf>
    <xf numFmtId="43" fontId="16" fillId="0" borderId="41" xfId="36" applyFont="1" applyBorder="1" applyAlignment="1">
      <alignment horizontal="center"/>
    </xf>
    <xf numFmtId="43" fontId="16" fillId="0" borderId="42" xfId="36" applyFont="1" applyBorder="1" applyAlignment="1">
      <alignment horizontal="center"/>
    </xf>
    <xf numFmtId="0" fontId="19" fillId="0" borderId="0" xfId="0" applyFont="1" applyAlignment="1">
      <alignment horizontal="center"/>
    </xf>
    <xf numFmtId="43" fontId="15" fillId="0" borderId="25" xfId="36" applyFont="1" applyBorder="1" applyAlignment="1">
      <alignment horizontal="center"/>
    </xf>
    <xf numFmtId="43" fontId="15" fillId="0" borderId="29" xfId="36" applyFont="1" applyBorder="1" applyAlignment="1">
      <alignment horizontal="center"/>
    </xf>
    <xf numFmtId="43" fontId="15" fillId="0" borderId="43" xfId="36" applyFont="1" applyBorder="1" applyAlignment="1">
      <alignment horizontal="center"/>
    </xf>
    <xf numFmtId="43" fontId="15" fillId="0" borderId="38" xfId="36" applyFont="1" applyBorder="1" applyAlignment="1">
      <alignment horizontal="center"/>
    </xf>
    <xf numFmtId="43" fontId="15" fillId="0" borderId="25" xfId="36" applyFont="1" applyBorder="1" applyAlignment="1">
      <alignment horizontal="center" vertical="center"/>
    </xf>
    <xf numFmtId="43" fontId="15" fillId="0" borderId="29" xfId="36" applyFont="1" applyBorder="1" applyAlignment="1">
      <alignment horizontal="center" vertical="center"/>
    </xf>
    <xf numFmtId="43" fontId="15" fillId="0" borderId="23" xfId="36" applyFont="1" applyBorder="1" applyAlignment="1">
      <alignment horizontal="center"/>
    </xf>
    <xf numFmtId="43" fontId="15" fillId="0" borderId="44" xfId="36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8" fillId="0" borderId="13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3" fontId="88" fillId="0" borderId="13" xfId="36" applyFont="1" applyBorder="1" applyAlignment="1">
      <alignment horizontal="center" vertical="center" wrapText="1"/>
    </xf>
    <xf numFmtId="43" fontId="88" fillId="0" borderId="11" xfId="36" applyFont="1" applyBorder="1" applyAlignment="1">
      <alignment horizontal="center" vertical="center" wrapText="1"/>
    </xf>
    <xf numFmtId="43" fontId="88" fillId="0" borderId="10" xfId="36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/>
    </xf>
    <xf numFmtId="0" fontId="88" fillId="0" borderId="33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43" fontId="85" fillId="0" borderId="13" xfId="36" applyFont="1" applyBorder="1" applyAlignment="1">
      <alignment horizontal="center" vertical="center" wrapText="1"/>
    </xf>
    <xf numFmtId="43" fontId="85" fillId="0" borderId="11" xfId="36" applyFont="1" applyBorder="1" applyAlignment="1">
      <alignment horizontal="center" vertical="center" wrapText="1"/>
    </xf>
    <xf numFmtId="43" fontId="85" fillId="0" borderId="10" xfId="36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/>
    </xf>
    <xf numFmtId="0" fontId="85" fillId="0" borderId="33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5" fillId="0" borderId="32" xfId="0" applyFont="1" applyBorder="1" applyAlignment="1">
      <alignment horizontal="center"/>
    </xf>
    <xf numFmtId="4" fontId="85" fillId="0" borderId="13" xfId="36" applyNumberFormat="1" applyFont="1" applyBorder="1" applyAlignment="1">
      <alignment horizontal="center" vertical="center" wrapText="1"/>
    </xf>
    <xf numFmtId="4" fontId="85" fillId="0" borderId="11" xfId="36" applyNumberFormat="1" applyFont="1" applyBorder="1" applyAlignment="1">
      <alignment horizontal="center" vertical="center" wrapText="1"/>
    </xf>
    <xf numFmtId="4" fontId="85" fillId="0" borderId="10" xfId="36" applyNumberFormat="1" applyFont="1" applyBorder="1" applyAlignment="1">
      <alignment horizontal="center" vertical="center" wrapText="1"/>
    </xf>
    <xf numFmtId="4" fontId="85" fillId="0" borderId="13" xfId="0" applyNumberFormat="1" applyFont="1" applyBorder="1" applyAlignment="1">
      <alignment horizontal="center" vertical="center" wrapText="1"/>
    </xf>
    <xf numFmtId="4" fontId="85" fillId="0" borderId="11" xfId="0" applyNumberFormat="1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กติ_Sheet2" xfId="45"/>
    <cellStyle name="ปกติ_Sheet3" xfId="46"/>
    <cellStyle name="ปกติ_ร่างงบป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44.8515625" style="16" customWidth="1"/>
    <col min="2" max="2" width="12.8515625" style="16" customWidth="1"/>
    <col min="3" max="3" width="4.28125" style="16" customWidth="1"/>
    <col min="4" max="4" width="12.8515625" style="16" customWidth="1"/>
    <col min="5" max="5" width="4.00390625" style="16" customWidth="1"/>
    <col min="6" max="6" width="5.00390625" style="16" customWidth="1"/>
    <col min="7" max="7" width="12.28125" style="16" customWidth="1"/>
    <col min="8" max="8" width="3.8515625" style="16" customWidth="1"/>
    <col min="9" max="9" width="16.140625" style="42" bestFit="1" customWidth="1"/>
    <col min="10" max="10" width="11.140625" style="16" bestFit="1" customWidth="1"/>
    <col min="11" max="11" width="16.140625" style="16" bestFit="1" customWidth="1"/>
    <col min="12" max="16384" width="9.140625" style="16" customWidth="1"/>
  </cols>
  <sheetData>
    <row r="1" spans="1:10" ht="18.75">
      <c r="A1" s="361" t="s">
        <v>97</v>
      </c>
      <c r="B1" s="361"/>
      <c r="C1" s="361"/>
      <c r="D1" s="361"/>
      <c r="E1" s="361"/>
      <c r="F1" s="361"/>
      <c r="G1" s="361"/>
      <c r="H1" s="361"/>
      <c r="I1" s="37"/>
      <c r="J1" s="15"/>
    </row>
    <row r="2" spans="1:10" ht="18.75">
      <c r="A2" s="361" t="s">
        <v>344</v>
      </c>
      <c r="B2" s="361"/>
      <c r="C2" s="361"/>
      <c r="D2" s="361"/>
      <c r="E2" s="361"/>
      <c r="F2" s="361"/>
      <c r="G2" s="361"/>
      <c r="H2" s="361"/>
      <c r="I2" s="37"/>
      <c r="J2" s="15"/>
    </row>
    <row r="3" spans="1:10" ht="18.75">
      <c r="A3" s="361" t="s">
        <v>345</v>
      </c>
      <c r="B3" s="361"/>
      <c r="C3" s="361"/>
      <c r="D3" s="361"/>
      <c r="E3" s="361"/>
      <c r="F3" s="361"/>
      <c r="G3" s="361"/>
      <c r="H3" s="361"/>
      <c r="I3" s="37"/>
      <c r="J3" s="15"/>
    </row>
    <row r="4" spans="1:10" ht="18.75">
      <c r="A4" s="362"/>
      <c r="B4" s="363" t="s">
        <v>18</v>
      </c>
      <c r="C4" s="362"/>
      <c r="D4" s="363" t="s">
        <v>34</v>
      </c>
      <c r="E4" s="364"/>
      <c r="F4" s="17" t="s">
        <v>24</v>
      </c>
      <c r="G4" s="18" t="s">
        <v>25</v>
      </c>
      <c r="H4" s="19"/>
      <c r="I4" s="37"/>
      <c r="J4" s="15"/>
    </row>
    <row r="5" spans="1:10" ht="18.75">
      <c r="A5" s="362"/>
      <c r="B5" s="363"/>
      <c r="C5" s="362"/>
      <c r="D5" s="363"/>
      <c r="E5" s="364"/>
      <c r="F5" s="20" t="s">
        <v>5</v>
      </c>
      <c r="G5" s="21" t="s">
        <v>26</v>
      </c>
      <c r="H5" s="22"/>
      <c r="I5" s="37"/>
      <c r="J5" s="15"/>
    </row>
    <row r="6" spans="1:10" ht="18.75">
      <c r="A6" s="23" t="s">
        <v>35</v>
      </c>
      <c r="B6" s="24"/>
      <c r="C6" s="24"/>
      <c r="D6" s="25"/>
      <c r="E6" s="25"/>
      <c r="F6" s="26"/>
      <c r="G6" s="25"/>
      <c r="H6" s="27"/>
      <c r="I6" s="37"/>
      <c r="J6" s="15"/>
    </row>
    <row r="7" spans="1:10" ht="18.75">
      <c r="A7" s="26" t="s">
        <v>20</v>
      </c>
      <c r="B7" s="28"/>
      <c r="C7" s="29"/>
      <c r="D7" s="30"/>
      <c r="E7" s="31"/>
      <c r="F7" s="28"/>
      <c r="G7" s="32"/>
      <c r="H7" s="32"/>
      <c r="I7" s="37"/>
      <c r="J7" s="15"/>
    </row>
    <row r="8" spans="1:10" ht="18.75">
      <c r="A8" s="33" t="s">
        <v>36</v>
      </c>
      <c r="B8" s="34">
        <v>715000</v>
      </c>
      <c r="C8" s="35" t="s">
        <v>5</v>
      </c>
      <c r="D8" s="34">
        <v>1120037</v>
      </c>
      <c r="E8" s="36">
        <v>90</v>
      </c>
      <c r="F8" s="35" t="s">
        <v>24</v>
      </c>
      <c r="G8" s="34">
        <v>405037</v>
      </c>
      <c r="H8" s="36">
        <v>90</v>
      </c>
      <c r="I8" s="37"/>
      <c r="J8" s="15"/>
    </row>
    <row r="9" spans="1:10" ht="18.75">
      <c r="A9" s="38" t="s">
        <v>37</v>
      </c>
      <c r="B9" s="39">
        <v>209900</v>
      </c>
      <c r="C9" s="40" t="s">
        <v>5</v>
      </c>
      <c r="D9" s="39">
        <v>223108</v>
      </c>
      <c r="E9" s="41" t="s">
        <v>5</v>
      </c>
      <c r="F9" s="40" t="s">
        <v>24</v>
      </c>
      <c r="G9" s="39">
        <v>13208</v>
      </c>
      <c r="H9" s="41" t="s">
        <v>5</v>
      </c>
      <c r="I9" s="37"/>
      <c r="J9" s="15"/>
    </row>
    <row r="10" spans="1:10" ht="18.75">
      <c r="A10" s="38" t="s">
        <v>38</v>
      </c>
      <c r="B10" s="39">
        <v>110000</v>
      </c>
      <c r="C10" s="40" t="s">
        <v>5</v>
      </c>
      <c r="D10" s="39">
        <v>118234</v>
      </c>
      <c r="E10" s="88" t="s">
        <v>349</v>
      </c>
      <c r="F10" s="40" t="s">
        <v>24</v>
      </c>
      <c r="G10" s="39">
        <v>8234</v>
      </c>
      <c r="H10" s="88" t="s">
        <v>349</v>
      </c>
      <c r="I10" s="37"/>
      <c r="J10" s="15"/>
    </row>
    <row r="11" spans="1:10" ht="18.75">
      <c r="A11" s="38" t="s">
        <v>39</v>
      </c>
      <c r="B11" s="41" t="s">
        <v>5</v>
      </c>
      <c r="C11" s="40"/>
      <c r="D11" s="41" t="s">
        <v>5</v>
      </c>
      <c r="E11" s="41"/>
      <c r="F11" s="40"/>
      <c r="G11" s="41" t="s">
        <v>5</v>
      </c>
      <c r="H11" s="41"/>
      <c r="I11" s="37"/>
      <c r="J11" s="15"/>
    </row>
    <row r="12" spans="1:10" ht="18.75">
      <c r="A12" s="38" t="s">
        <v>40</v>
      </c>
      <c r="B12" s="39">
        <v>52100</v>
      </c>
      <c r="C12" s="40" t="s">
        <v>5</v>
      </c>
      <c r="D12" s="39">
        <v>34000</v>
      </c>
      <c r="E12" s="41" t="s">
        <v>5</v>
      </c>
      <c r="F12" s="40" t="s">
        <v>5</v>
      </c>
      <c r="G12" s="39">
        <v>18100</v>
      </c>
      <c r="H12" s="41" t="s">
        <v>5</v>
      </c>
      <c r="J12" s="37"/>
    </row>
    <row r="13" spans="1:10" ht="18.75">
      <c r="A13" s="38" t="s">
        <v>41</v>
      </c>
      <c r="B13" s="41" t="s">
        <v>5</v>
      </c>
      <c r="C13" s="40"/>
      <c r="D13" s="41" t="s">
        <v>5</v>
      </c>
      <c r="E13" s="41"/>
      <c r="F13" s="40"/>
      <c r="G13" s="41" t="s">
        <v>5</v>
      </c>
      <c r="H13" s="41"/>
      <c r="J13" s="15"/>
    </row>
    <row r="14" spans="1:10" ht="18.75">
      <c r="A14" s="38" t="s">
        <v>42</v>
      </c>
      <c r="B14" s="41">
        <v>17944000</v>
      </c>
      <c r="C14" s="40" t="s">
        <v>5</v>
      </c>
      <c r="D14" s="41">
        <v>20145631</v>
      </c>
      <c r="E14" s="41">
        <v>51</v>
      </c>
      <c r="F14" s="43" t="s">
        <v>24</v>
      </c>
      <c r="G14" s="41">
        <v>2201631</v>
      </c>
      <c r="H14" s="41">
        <v>51</v>
      </c>
      <c r="I14" s="37"/>
      <c r="J14" s="15"/>
    </row>
    <row r="15" spans="1:10" ht="18.75">
      <c r="A15" s="68" t="s">
        <v>43</v>
      </c>
      <c r="B15" s="44">
        <v>25000000</v>
      </c>
      <c r="C15" s="43" t="s">
        <v>5</v>
      </c>
      <c r="D15" s="44">
        <v>23123819</v>
      </c>
      <c r="E15" s="45" t="s">
        <v>5</v>
      </c>
      <c r="F15" s="43" t="s">
        <v>5</v>
      </c>
      <c r="G15" s="44">
        <v>1876181</v>
      </c>
      <c r="H15" s="45" t="s">
        <v>5</v>
      </c>
      <c r="I15" s="37"/>
      <c r="J15" s="15"/>
    </row>
    <row r="16" spans="1:10" ht="18.75">
      <c r="A16" s="29" t="s">
        <v>44</v>
      </c>
      <c r="B16" s="46">
        <f>SUM(B8:B15)</f>
        <v>44031000</v>
      </c>
      <c r="C16" s="47" t="s">
        <v>5</v>
      </c>
      <c r="D16" s="46">
        <v>44764831</v>
      </c>
      <c r="E16" s="312" t="s">
        <v>351</v>
      </c>
      <c r="F16" s="47" t="s">
        <v>24</v>
      </c>
      <c r="G16" s="46">
        <v>733831</v>
      </c>
      <c r="H16" s="312" t="s">
        <v>351</v>
      </c>
      <c r="I16" s="37"/>
      <c r="J16" s="15"/>
    </row>
    <row r="17" spans="1:10" ht="18.75">
      <c r="A17" s="49" t="s">
        <v>45</v>
      </c>
      <c r="B17" s="49"/>
      <c r="C17" s="49"/>
      <c r="D17" s="50">
        <v>1512500</v>
      </c>
      <c r="E17" s="51" t="s">
        <v>5</v>
      </c>
      <c r="F17" s="26"/>
      <c r="G17" s="52"/>
      <c r="H17" s="52"/>
      <c r="I17" s="37"/>
      <c r="J17" s="37"/>
    </row>
    <row r="18" spans="1:10" ht="18.75">
      <c r="A18" s="49" t="s">
        <v>46</v>
      </c>
      <c r="B18" s="49"/>
      <c r="C18" s="49"/>
      <c r="D18" s="53">
        <f>SUM(D17)</f>
        <v>1512500</v>
      </c>
      <c r="E18" s="41" t="s">
        <v>5</v>
      </c>
      <c r="F18" s="26"/>
      <c r="G18" s="54"/>
      <c r="H18" s="52"/>
      <c r="I18" s="37"/>
      <c r="J18" s="15"/>
    </row>
    <row r="19" spans="1:10" ht="19.5" thickBot="1">
      <c r="A19" s="55" t="s">
        <v>47</v>
      </c>
      <c r="B19" s="49"/>
      <c r="C19" s="49"/>
      <c r="D19" s="56">
        <f>SUM(D16+D18)</f>
        <v>46277331</v>
      </c>
      <c r="E19" s="313" t="s">
        <v>351</v>
      </c>
      <c r="F19" s="26"/>
      <c r="G19" s="52"/>
      <c r="H19" s="52"/>
      <c r="I19" s="37"/>
      <c r="J19" s="15"/>
    </row>
    <row r="20" spans="1:10" ht="11.25" customHeight="1" thickTop="1">
      <c r="A20" s="49"/>
      <c r="B20" s="49"/>
      <c r="C20" s="49"/>
      <c r="D20" s="52"/>
      <c r="E20" s="52"/>
      <c r="F20" s="49"/>
      <c r="G20" s="52"/>
      <c r="H20" s="52"/>
      <c r="I20" s="37"/>
      <c r="J20" s="15"/>
    </row>
    <row r="21" spans="1:10" ht="18.75">
      <c r="A21" s="23"/>
      <c r="B21" s="368" t="s">
        <v>18</v>
      </c>
      <c r="C21" s="369"/>
      <c r="D21" s="368" t="s">
        <v>23</v>
      </c>
      <c r="E21" s="369"/>
      <c r="F21" s="17" t="s">
        <v>24</v>
      </c>
      <c r="G21" s="58" t="s">
        <v>25</v>
      </c>
      <c r="H21" s="19"/>
      <c r="I21" s="37"/>
      <c r="J21" s="15"/>
    </row>
    <row r="22" spans="1:10" ht="18.75">
      <c r="A22" s="59"/>
      <c r="B22" s="370"/>
      <c r="C22" s="371"/>
      <c r="D22" s="370"/>
      <c r="E22" s="371"/>
      <c r="F22" s="20" t="s">
        <v>5</v>
      </c>
      <c r="G22" s="60" t="s">
        <v>26</v>
      </c>
      <c r="H22" s="22"/>
      <c r="I22" s="37"/>
      <c r="J22" s="15"/>
    </row>
    <row r="23" spans="1:10" ht="18.75">
      <c r="A23" s="28" t="s">
        <v>48</v>
      </c>
      <c r="B23" s="23"/>
      <c r="C23" s="61"/>
      <c r="D23" s="27"/>
      <c r="E23" s="32"/>
      <c r="F23" s="28"/>
      <c r="G23" s="30"/>
      <c r="H23" s="32"/>
      <c r="I23" s="37"/>
      <c r="J23" s="15"/>
    </row>
    <row r="24" spans="1:10" ht="18.75">
      <c r="A24" s="33" t="s">
        <v>49</v>
      </c>
      <c r="B24" s="34">
        <v>14974093</v>
      </c>
      <c r="C24" s="62" t="s">
        <v>5</v>
      </c>
      <c r="D24" s="34">
        <v>14915040</v>
      </c>
      <c r="E24" s="63" t="s">
        <v>5</v>
      </c>
      <c r="F24" s="35" t="s">
        <v>5</v>
      </c>
      <c r="G24" s="34">
        <f>B24-D24</f>
        <v>59053</v>
      </c>
      <c r="H24" s="63" t="s">
        <v>5</v>
      </c>
      <c r="I24" s="37"/>
      <c r="J24" s="15"/>
    </row>
    <row r="25" spans="1:10" ht="18.75">
      <c r="A25" s="38" t="s">
        <v>86</v>
      </c>
      <c r="B25" s="39">
        <v>3016720</v>
      </c>
      <c r="C25" s="64" t="s">
        <v>5</v>
      </c>
      <c r="D25" s="39">
        <v>2794784</v>
      </c>
      <c r="E25" s="65" t="s">
        <v>5</v>
      </c>
      <c r="F25" s="35" t="s">
        <v>5</v>
      </c>
      <c r="G25" s="34">
        <f aca="true" t="shared" si="0" ref="G25:G33">B25-D25</f>
        <v>221936</v>
      </c>
      <c r="H25" s="65" t="s">
        <v>5</v>
      </c>
      <c r="I25" s="37"/>
      <c r="J25" s="15"/>
    </row>
    <row r="26" spans="1:10" ht="18.75">
      <c r="A26" s="38" t="s">
        <v>85</v>
      </c>
      <c r="B26" s="39">
        <v>7843955</v>
      </c>
      <c r="C26" s="64" t="s">
        <v>5</v>
      </c>
      <c r="D26" s="39">
        <v>6389470</v>
      </c>
      <c r="E26" s="65" t="s">
        <v>5</v>
      </c>
      <c r="F26" s="35" t="s">
        <v>5</v>
      </c>
      <c r="G26" s="34">
        <f t="shared" si="0"/>
        <v>1454485</v>
      </c>
      <c r="H26" s="65" t="s">
        <v>5</v>
      </c>
      <c r="I26" s="37"/>
      <c r="J26" s="15"/>
    </row>
    <row r="27" spans="1:10" ht="18.75">
      <c r="A27" s="38" t="s">
        <v>50</v>
      </c>
      <c r="B27" s="39">
        <v>885000</v>
      </c>
      <c r="C27" s="64" t="s">
        <v>5</v>
      </c>
      <c r="D27" s="39">
        <v>282076</v>
      </c>
      <c r="E27" s="65" t="s">
        <v>5</v>
      </c>
      <c r="F27" s="35" t="s">
        <v>5</v>
      </c>
      <c r="G27" s="34">
        <f t="shared" si="0"/>
        <v>602924</v>
      </c>
      <c r="H27" s="65" t="s">
        <v>5</v>
      </c>
      <c r="I27" s="37"/>
      <c r="J27" s="15"/>
    </row>
    <row r="28" spans="1:10" ht="18.75">
      <c r="A28" s="38" t="s">
        <v>51</v>
      </c>
      <c r="B28" s="39">
        <v>3785900</v>
      </c>
      <c r="C28" s="64" t="s">
        <v>5</v>
      </c>
      <c r="D28" s="39">
        <v>2510740</v>
      </c>
      <c r="E28" s="89" t="s">
        <v>350</v>
      </c>
      <c r="F28" s="35" t="s">
        <v>5</v>
      </c>
      <c r="G28" s="34">
        <v>1275159</v>
      </c>
      <c r="H28" s="65">
        <v>34</v>
      </c>
      <c r="I28" s="37"/>
      <c r="J28" s="15"/>
    </row>
    <row r="29" spans="1:10" ht="18.75">
      <c r="A29" s="38" t="s">
        <v>52</v>
      </c>
      <c r="B29" s="39">
        <v>3192832</v>
      </c>
      <c r="C29" s="64" t="s">
        <v>5</v>
      </c>
      <c r="D29" s="39">
        <v>2195198</v>
      </c>
      <c r="E29" s="65">
        <v>28</v>
      </c>
      <c r="F29" s="35" t="s">
        <v>5</v>
      </c>
      <c r="G29" s="34">
        <v>997633</v>
      </c>
      <c r="H29" s="65">
        <v>72</v>
      </c>
      <c r="I29" s="37"/>
      <c r="J29" s="15"/>
    </row>
    <row r="30" spans="1:10" ht="18.75">
      <c r="A30" s="38" t="s">
        <v>53</v>
      </c>
      <c r="B30" s="39">
        <v>574000</v>
      </c>
      <c r="C30" s="64" t="s">
        <v>5</v>
      </c>
      <c r="D30" s="39">
        <v>424366</v>
      </c>
      <c r="E30" s="65">
        <v>65</v>
      </c>
      <c r="F30" s="35" t="s">
        <v>5</v>
      </c>
      <c r="G30" s="34">
        <v>149633</v>
      </c>
      <c r="H30" s="65">
        <v>35</v>
      </c>
      <c r="I30" s="37"/>
      <c r="J30" s="15"/>
    </row>
    <row r="31" spans="1:10" ht="18.75">
      <c r="A31" s="38" t="s">
        <v>54</v>
      </c>
      <c r="B31" s="39">
        <v>5684400</v>
      </c>
      <c r="C31" s="64" t="s">
        <v>5</v>
      </c>
      <c r="D31" s="39">
        <v>4958687</v>
      </c>
      <c r="E31" s="65">
        <v>64</v>
      </c>
      <c r="F31" s="35" t="s">
        <v>5</v>
      </c>
      <c r="G31" s="34">
        <v>725712</v>
      </c>
      <c r="H31" s="65">
        <v>36</v>
      </c>
      <c r="I31" s="37"/>
      <c r="J31" s="15"/>
    </row>
    <row r="32" spans="1:10" ht="23.25">
      <c r="A32" s="38" t="s">
        <v>55</v>
      </c>
      <c r="B32" s="41">
        <v>609300</v>
      </c>
      <c r="C32" s="64" t="s">
        <v>5</v>
      </c>
      <c r="D32" s="41">
        <v>401700</v>
      </c>
      <c r="E32" s="65" t="s">
        <v>5</v>
      </c>
      <c r="F32" s="35" t="s">
        <v>5</v>
      </c>
      <c r="G32" s="34">
        <f t="shared" si="0"/>
        <v>207600</v>
      </c>
      <c r="H32" s="41" t="s">
        <v>5</v>
      </c>
      <c r="I32" s="91"/>
      <c r="J32" s="15"/>
    </row>
    <row r="33" spans="1:10" ht="23.25">
      <c r="A33" s="38" t="s">
        <v>56</v>
      </c>
      <c r="B33" s="39">
        <v>3439800</v>
      </c>
      <c r="C33" s="66" t="s">
        <v>5</v>
      </c>
      <c r="D33" s="39">
        <v>3197450</v>
      </c>
      <c r="E33" s="90" t="s">
        <v>5</v>
      </c>
      <c r="F33" s="35" t="s">
        <v>5</v>
      </c>
      <c r="G33" s="34">
        <f t="shared" si="0"/>
        <v>242350</v>
      </c>
      <c r="H33" s="41" t="s">
        <v>5</v>
      </c>
      <c r="I33" s="79"/>
      <c r="J33" s="67"/>
    </row>
    <row r="34" spans="1:10" ht="18.75">
      <c r="A34" s="68" t="s">
        <v>57</v>
      </c>
      <c r="B34" s="69">
        <v>25000</v>
      </c>
      <c r="C34" s="70" t="s">
        <v>5</v>
      </c>
      <c r="D34" s="60">
        <v>0</v>
      </c>
      <c r="E34" s="71" t="s">
        <v>5</v>
      </c>
      <c r="F34" s="20" t="s">
        <v>5</v>
      </c>
      <c r="G34" s="60" t="s">
        <v>5</v>
      </c>
      <c r="H34" s="60"/>
      <c r="I34" s="92"/>
      <c r="J34" s="72"/>
    </row>
    <row r="35" spans="1:11" ht="18.75">
      <c r="A35" s="49" t="s">
        <v>58</v>
      </c>
      <c r="B35" s="46">
        <f>SUM(B24:B34)</f>
        <v>44031000</v>
      </c>
      <c r="C35" s="70" t="s">
        <v>5</v>
      </c>
      <c r="D35" s="46">
        <v>38069513</v>
      </c>
      <c r="E35" s="48">
        <v>23</v>
      </c>
      <c r="F35" s="73" t="s">
        <v>5</v>
      </c>
      <c r="G35" s="46">
        <v>5961486</v>
      </c>
      <c r="H35" s="48">
        <v>77</v>
      </c>
      <c r="I35" s="37"/>
      <c r="J35" s="15"/>
      <c r="K35" s="42"/>
    </row>
    <row r="36" spans="1:10" ht="18.75">
      <c r="A36" s="49" t="s">
        <v>59</v>
      </c>
      <c r="B36" s="49"/>
      <c r="C36" s="49"/>
      <c r="D36" s="34">
        <v>1512500</v>
      </c>
      <c r="E36" s="36" t="s">
        <v>5</v>
      </c>
      <c r="F36" s="49"/>
      <c r="G36" s="52"/>
      <c r="H36" s="52"/>
      <c r="I36" s="37"/>
      <c r="J36" s="37"/>
    </row>
    <row r="37" spans="1:10" ht="19.5" thickBot="1">
      <c r="A37" s="49" t="s">
        <v>60</v>
      </c>
      <c r="B37" s="49"/>
      <c r="C37" s="49"/>
      <c r="D37" s="74">
        <f>SUM(D35:D36)</f>
        <v>39582013</v>
      </c>
      <c r="E37" s="57">
        <v>23</v>
      </c>
      <c r="F37" s="49"/>
      <c r="G37" s="52"/>
      <c r="H37" s="52"/>
      <c r="I37" s="37"/>
      <c r="J37" s="37"/>
    </row>
    <row r="38" spans="1:10" ht="19.5" thickTop="1">
      <c r="A38" s="49" t="s">
        <v>61</v>
      </c>
      <c r="B38" s="49"/>
      <c r="C38" s="49"/>
      <c r="D38" s="372">
        <v>6695317</v>
      </c>
      <c r="E38" s="374" t="s">
        <v>352</v>
      </c>
      <c r="F38" s="49"/>
      <c r="G38" s="52"/>
      <c r="H38" s="52"/>
      <c r="I38" s="37"/>
      <c r="J38" s="15"/>
    </row>
    <row r="39" spans="1:10" ht="18.75">
      <c r="A39" s="49" t="s">
        <v>62</v>
      </c>
      <c r="B39" s="15"/>
      <c r="C39" s="15"/>
      <c r="D39" s="373"/>
      <c r="E39" s="375"/>
      <c r="F39" s="15"/>
      <c r="G39" s="75"/>
      <c r="H39" s="75"/>
      <c r="I39" s="37"/>
      <c r="J39" s="15"/>
    </row>
    <row r="40" spans="1:10" ht="9" customHeight="1">
      <c r="A40" s="49" t="s">
        <v>63</v>
      </c>
      <c r="B40" s="15"/>
      <c r="C40" s="15"/>
      <c r="D40" s="76"/>
      <c r="E40" s="77"/>
      <c r="F40" s="15"/>
      <c r="G40" s="75"/>
      <c r="H40" s="75"/>
      <c r="I40" s="37"/>
      <c r="J40" s="15"/>
    </row>
    <row r="41" spans="1:10" ht="18.75">
      <c r="A41" s="365" t="s">
        <v>87</v>
      </c>
      <c r="B41" s="366"/>
      <c r="C41" s="366"/>
      <c r="D41" s="366"/>
      <c r="E41" s="366"/>
      <c r="F41" s="366"/>
      <c r="G41" s="366"/>
      <c r="H41" s="366"/>
      <c r="I41" s="37"/>
      <c r="J41" s="15"/>
    </row>
    <row r="42" spans="1:10" ht="18.75">
      <c r="A42" s="365" t="s">
        <v>98</v>
      </c>
      <c r="B42" s="366"/>
      <c r="C42" s="366"/>
      <c r="D42" s="366"/>
      <c r="E42" s="366"/>
      <c r="F42" s="366"/>
      <c r="G42" s="366"/>
      <c r="H42" s="366"/>
      <c r="I42" s="37"/>
      <c r="J42" s="15"/>
    </row>
    <row r="43" spans="1:10" ht="18.75">
      <c r="A43" s="367" t="s">
        <v>99</v>
      </c>
      <c r="B43" s="367"/>
      <c r="C43" s="367"/>
      <c r="D43" s="367"/>
      <c r="E43" s="367"/>
      <c r="F43" s="367"/>
      <c r="G43" s="367"/>
      <c r="H43" s="367"/>
      <c r="I43" s="37"/>
      <c r="J43" s="15"/>
    </row>
    <row r="44" ht="18.75">
      <c r="A44" s="78"/>
    </row>
  </sheetData>
  <sheetProtection/>
  <mergeCells count="13">
    <mergeCell ref="A41:H41"/>
    <mergeCell ref="A42:H42"/>
    <mergeCell ref="A43:H43"/>
    <mergeCell ref="B21:C22"/>
    <mergeCell ref="D21:E22"/>
    <mergeCell ref="D38:D39"/>
    <mergeCell ref="E38:E39"/>
    <mergeCell ref="A1:H1"/>
    <mergeCell ref="A2:H2"/>
    <mergeCell ref="A3:H3"/>
    <mergeCell ref="A4:A5"/>
    <mergeCell ref="B4:C5"/>
    <mergeCell ref="D4:E5"/>
  </mergeCells>
  <printOptions/>
  <pageMargins left="0.25" right="0.24" top="0.32" bottom="0.54" header="0.22" footer="0.3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8515625" style="95" customWidth="1"/>
    <col min="2" max="2" width="56.57421875" style="95" customWidth="1"/>
    <col min="3" max="3" width="21.00390625" style="95" customWidth="1"/>
    <col min="4" max="16384" width="9.140625" style="95" customWidth="1"/>
  </cols>
  <sheetData>
    <row r="1" spans="1:3" ht="21">
      <c r="A1" s="379" t="s">
        <v>100</v>
      </c>
      <c r="B1" s="379"/>
      <c r="C1" s="379"/>
    </row>
    <row r="2" spans="1:3" ht="21">
      <c r="A2" s="379" t="s">
        <v>137</v>
      </c>
      <c r="B2" s="379"/>
      <c r="C2" s="379"/>
    </row>
    <row r="3" spans="1:5" ht="21">
      <c r="A3" s="380" t="s">
        <v>347</v>
      </c>
      <c r="B3" s="380"/>
      <c r="C3" s="380"/>
      <c r="D3" s="162"/>
      <c r="E3" s="162"/>
    </row>
    <row r="4" spans="1:3" ht="12" customHeight="1">
      <c r="A4" s="96"/>
      <c r="B4" s="96"/>
      <c r="C4" s="96"/>
    </row>
    <row r="5" ht="21">
      <c r="A5" s="107" t="s">
        <v>286</v>
      </c>
    </row>
    <row r="6" ht="21">
      <c r="A6" s="107"/>
    </row>
    <row r="7" spans="2:3" ht="21">
      <c r="B7" s="95" t="s">
        <v>375</v>
      </c>
      <c r="C7" s="97">
        <v>28391.62</v>
      </c>
    </row>
    <row r="8" spans="2:3" ht="21">
      <c r="B8" s="95" t="s">
        <v>376</v>
      </c>
      <c r="C8" s="97">
        <v>450879</v>
      </c>
    </row>
    <row r="9" spans="2:3" ht="21">
      <c r="B9" s="95" t="s">
        <v>377</v>
      </c>
      <c r="C9" s="97">
        <v>9821.88</v>
      </c>
    </row>
    <row r="10" spans="2:3" ht="21">
      <c r="B10" s="95" t="s">
        <v>378</v>
      </c>
      <c r="C10" s="97">
        <v>36221.77</v>
      </c>
    </row>
    <row r="11" spans="2:3" ht="21">
      <c r="B11" s="95" t="s">
        <v>379</v>
      </c>
      <c r="C11" s="97">
        <v>1682310.3</v>
      </c>
    </row>
    <row r="12" spans="2:3" ht="21">
      <c r="B12" s="95" t="s">
        <v>380</v>
      </c>
      <c r="C12" s="97">
        <v>18600</v>
      </c>
    </row>
    <row r="13" spans="2:3" ht="21">
      <c r="B13" s="95" t="s">
        <v>381</v>
      </c>
      <c r="C13" s="97">
        <v>105000</v>
      </c>
    </row>
    <row r="14" spans="2:3" ht="21">
      <c r="B14" s="95" t="s">
        <v>382</v>
      </c>
      <c r="C14" s="97">
        <v>10781</v>
      </c>
    </row>
    <row r="15" spans="2:3" ht="21">
      <c r="B15" s="95" t="s">
        <v>383</v>
      </c>
      <c r="C15" s="97">
        <v>7086</v>
      </c>
    </row>
    <row r="16" spans="2:3" ht="21">
      <c r="B16" s="95" t="s">
        <v>384</v>
      </c>
      <c r="C16" s="95">
        <v>300</v>
      </c>
    </row>
    <row r="17" spans="2:3" ht="21.75" thickBot="1">
      <c r="B17" s="161" t="s">
        <v>19</v>
      </c>
      <c r="C17" s="248">
        <f>SUM(C7:C16)</f>
        <v>2349391.5700000003</v>
      </c>
    </row>
    <row r="18" ht="21.75" thickTop="1">
      <c r="C18" s="97"/>
    </row>
    <row r="19" ht="21">
      <c r="C19" s="97"/>
    </row>
    <row r="21" spans="1:6" s="160" customFormat="1" ht="20.25" customHeight="1">
      <c r="A21" s="157" t="s">
        <v>121</v>
      </c>
      <c r="B21" s="158"/>
      <c r="C21" s="159"/>
      <c r="D21" s="159"/>
      <c r="E21" s="159"/>
      <c r="F21" s="159"/>
    </row>
    <row r="22" spans="1:7" s="160" customFormat="1" ht="20.25" customHeight="1">
      <c r="A22" s="159" t="s">
        <v>179</v>
      </c>
      <c r="B22" s="158"/>
      <c r="C22" s="159"/>
      <c r="D22" s="159"/>
      <c r="E22" s="159"/>
      <c r="F22" s="159"/>
      <c r="G22" s="95"/>
    </row>
    <row r="23" spans="1:6" s="160" customFormat="1" ht="20.25" customHeight="1">
      <c r="A23" s="159" t="s">
        <v>180</v>
      </c>
      <c r="B23" s="158"/>
      <c r="C23" s="159"/>
      <c r="D23" s="159"/>
      <c r="E23" s="159"/>
      <c r="F23" s="159"/>
    </row>
  </sheetData>
  <sheetProtection/>
  <mergeCells count="3">
    <mergeCell ref="A1:C1"/>
    <mergeCell ref="A2:C2"/>
    <mergeCell ref="A3:C3"/>
  </mergeCells>
  <printOptions/>
  <pageMargins left="0.54" right="0.54" top="0.72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D14" sqref="D14"/>
    </sheetView>
  </sheetViews>
  <sheetFormatPr defaultColWidth="9.140625" defaultRowHeight="12.75"/>
  <cols>
    <col min="1" max="1" width="3.421875" style="95" customWidth="1"/>
    <col min="2" max="2" width="6.7109375" style="95" customWidth="1"/>
    <col min="3" max="3" width="37.00390625" style="95" customWidth="1"/>
    <col min="4" max="4" width="17.00390625" style="95" customWidth="1"/>
    <col min="5" max="5" width="16.00390625" style="95" customWidth="1"/>
    <col min="6" max="6" width="16.57421875" style="95" customWidth="1"/>
    <col min="7" max="7" width="9.140625" style="95" customWidth="1"/>
    <col min="8" max="8" width="17.421875" style="95" customWidth="1"/>
    <col min="9" max="16384" width="9.140625" style="95" customWidth="1"/>
  </cols>
  <sheetData>
    <row r="1" spans="1:8" ht="21">
      <c r="A1" s="379" t="s">
        <v>100</v>
      </c>
      <c r="B1" s="379"/>
      <c r="C1" s="379"/>
      <c r="D1" s="379"/>
      <c r="E1" s="379"/>
      <c r="F1" s="379"/>
      <c r="G1" s="167"/>
      <c r="H1" s="167"/>
    </row>
    <row r="2" spans="1:6" ht="21">
      <c r="A2" s="379" t="s">
        <v>137</v>
      </c>
      <c r="B2" s="379"/>
      <c r="C2" s="379"/>
      <c r="D2" s="379"/>
      <c r="E2" s="379"/>
      <c r="F2" s="379"/>
    </row>
    <row r="3" spans="1:6" ht="21">
      <c r="A3" s="379" t="s">
        <v>359</v>
      </c>
      <c r="B3" s="379"/>
      <c r="C3" s="379"/>
      <c r="D3" s="379"/>
      <c r="E3" s="379"/>
      <c r="F3" s="379"/>
    </row>
    <row r="4" spans="1:6" ht="21">
      <c r="A4" s="96"/>
      <c r="B4" s="173" t="s">
        <v>285</v>
      </c>
      <c r="C4" s="96"/>
      <c r="D4" s="96"/>
      <c r="E4" s="96"/>
      <c r="F4" s="96"/>
    </row>
    <row r="5" spans="1:6" ht="12.75" customHeight="1">
      <c r="A5" s="96"/>
      <c r="B5" s="173"/>
      <c r="C5" s="96"/>
      <c r="D5" s="96"/>
      <c r="E5" s="96"/>
      <c r="F5" s="96"/>
    </row>
    <row r="6" spans="2:8" ht="21">
      <c r="B6" s="107" t="s">
        <v>385</v>
      </c>
      <c r="F6" s="97">
        <v>6557131.55</v>
      </c>
      <c r="H6" s="160"/>
    </row>
    <row r="7" spans="2:5" ht="21">
      <c r="B7" s="174"/>
      <c r="C7" s="95" t="s">
        <v>94</v>
      </c>
      <c r="D7" s="97">
        <v>6695317.81</v>
      </c>
      <c r="E7" s="97"/>
    </row>
    <row r="8" spans="3:6" ht="23.25">
      <c r="C8" s="175" t="s">
        <v>154</v>
      </c>
      <c r="D8" s="176">
        <v>1673829.45</v>
      </c>
      <c r="E8" s="177"/>
      <c r="F8" s="178"/>
    </row>
    <row r="9" spans="3:6" ht="21">
      <c r="C9" s="175" t="s">
        <v>155</v>
      </c>
      <c r="D9" s="175"/>
      <c r="E9" s="177"/>
      <c r="F9" s="178"/>
    </row>
    <row r="10" spans="2:5" ht="21">
      <c r="B10" s="360" t="s">
        <v>93</v>
      </c>
      <c r="C10" s="95" t="s">
        <v>156</v>
      </c>
      <c r="E10" s="97">
        <f>D7-D8</f>
        <v>5021488.359999999</v>
      </c>
    </row>
    <row r="11" spans="2:5" ht="21">
      <c r="B11" s="174"/>
      <c r="C11" s="95" t="s">
        <v>15</v>
      </c>
      <c r="E11" s="97">
        <v>171356</v>
      </c>
    </row>
    <row r="12" spans="2:5" ht="21">
      <c r="B12" s="174"/>
      <c r="C12" s="95" t="s">
        <v>104</v>
      </c>
      <c r="E12" s="97">
        <v>1184.5</v>
      </c>
    </row>
    <row r="13" spans="2:5" ht="23.25">
      <c r="B13" s="174"/>
      <c r="C13" s="95" t="s">
        <v>386</v>
      </c>
      <c r="E13" s="179">
        <v>5583</v>
      </c>
    </row>
    <row r="14" spans="2:8" ht="21">
      <c r="B14" s="360" t="s">
        <v>95</v>
      </c>
      <c r="C14" s="95" t="s">
        <v>96</v>
      </c>
      <c r="E14" s="180" t="s">
        <v>387</v>
      </c>
      <c r="H14" s="97"/>
    </row>
    <row r="15" spans="5:6" ht="23.25">
      <c r="E15" s="181"/>
      <c r="F15" s="320">
        <v>2662235.86</v>
      </c>
    </row>
    <row r="16" spans="2:8" ht="21">
      <c r="B16" s="107" t="s">
        <v>388</v>
      </c>
      <c r="F16" s="182">
        <f>SUM(F6:F15)</f>
        <v>9219367.41</v>
      </c>
      <c r="H16" s="97"/>
    </row>
    <row r="18" ht="21">
      <c r="B18" s="107" t="s">
        <v>389</v>
      </c>
    </row>
    <row r="19" spans="3:5" ht="21">
      <c r="C19" s="95" t="s">
        <v>157</v>
      </c>
      <c r="E19" s="97">
        <v>8030.16</v>
      </c>
    </row>
    <row r="20" spans="3:5" ht="21">
      <c r="C20" s="95" t="s">
        <v>158</v>
      </c>
      <c r="E20" s="97">
        <f>F16-E19</f>
        <v>9211337.25</v>
      </c>
    </row>
    <row r="21" spans="3:5" ht="21.75" thickBot="1">
      <c r="C21" s="161" t="s">
        <v>19</v>
      </c>
      <c r="E21" s="183">
        <f>SUM(E19:E20)</f>
        <v>9219367.41</v>
      </c>
    </row>
    <row r="22" ht="21.75" thickTop="1"/>
    <row r="23" ht="21">
      <c r="B23" s="95" t="s">
        <v>415</v>
      </c>
    </row>
    <row r="24" ht="21">
      <c r="B24" s="174" t="s">
        <v>289</v>
      </c>
    </row>
    <row r="28" spans="1:7" s="160" customFormat="1" ht="20.25" customHeight="1">
      <c r="A28" s="157" t="s">
        <v>122</v>
      </c>
      <c r="B28" s="158"/>
      <c r="C28" s="159"/>
      <c r="D28" s="159"/>
      <c r="E28" s="159"/>
      <c r="F28" s="159"/>
      <c r="G28" s="159"/>
    </row>
    <row r="29" spans="1:8" s="160" customFormat="1" ht="20.25" customHeight="1">
      <c r="A29" s="159" t="s">
        <v>182</v>
      </c>
      <c r="B29" s="158"/>
      <c r="C29" s="159"/>
      <c r="D29" s="159"/>
      <c r="E29" s="159"/>
      <c r="F29" s="159"/>
      <c r="G29" s="159"/>
      <c r="H29" s="95"/>
    </row>
    <row r="30" spans="1:7" s="160" customFormat="1" ht="20.25" customHeight="1">
      <c r="A30" s="159" t="s">
        <v>181</v>
      </c>
      <c r="B30" s="158"/>
      <c r="C30" s="159"/>
      <c r="D30" s="159"/>
      <c r="E30" s="159"/>
      <c r="F30" s="159"/>
      <c r="G30" s="159"/>
    </row>
  </sheetData>
  <sheetProtection/>
  <mergeCells count="3">
    <mergeCell ref="A1:F1"/>
    <mergeCell ref="A2:F2"/>
    <mergeCell ref="A3:F3"/>
  </mergeCells>
  <printOptions/>
  <pageMargins left="0.42" right="0.32" top="0.51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7">
      <selection activeCell="C44" sqref="C44"/>
    </sheetView>
  </sheetViews>
  <sheetFormatPr defaultColWidth="9.140625" defaultRowHeight="12.75"/>
  <cols>
    <col min="1" max="1" width="18.8515625" style="95" customWidth="1"/>
    <col min="2" max="2" width="22.00390625" style="95" customWidth="1"/>
    <col min="3" max="3" width="30.7109375" style="95" customWidth="1"/>
    <col min="4" max="4" width="17.7109375" style="95" customWidth="1"/>
    <col min="5" max="5" width="14.7109375" style="95" customWidth="1"/>
    <col min="6" max="6" width="15.7109375" style="95" customWidth="1"/>
    <col min="7" max="7" width="15.00390625" style="95" customWidth="1"/>
    <col min="8" max="8" width="11.421875" style="95" customWidth="1"/>
    <col min="9" max="16384" width="9.140625" style="95" customWidth="1"/>
  </cols>
  <sheetData>
    <row r="1" spans="1:8" ht="21">
      <c r="A1" s="379" t="s">
        <v>100</v>
      </c>
      <c r="B1" s="379"/>
      <c r="C1" s="379"/>
      <c r="D1" s="379"/>
      <c r="E1" s="379"/>
      <c r="F1" s="379"/>
      <c r="G1" s="379"/>
      <c r="H1" s="379"/>
    </row>
    <row r="2" spans="1:8" ht="21">
      <c r="A2" s="379" t="s">
        <v>137</v>
      </c>
      <c r="B2" s="379"/>
      <c r="C2" s="379"/>
      <c r="D2" s="379"/>
      <c r="E2" s="379"/>
      <c r="F2" s="379"/>
      <c r="G2" s="379"/>
      <c r="H2" s="379"/>
    </row>
    <row r="3" spans="1:8" ht="21">
      <c r="A3" s="379" t="s">
        <v>359</v>
      </c>
      <c r="B3" s="379"/>
      <c r="C3" s="379"/>
      <c r="D3" s="379"/>
      <c r="E3" s="379"/>
      <c r="F3" s="379"/>
      <c r="G3" s="379"/>
      <c r="H3" s="379"/>
    </row>
    <row r="4" spans="1:8" ht="21">
      <c r="A4" s="107" t="s">
        <v>284</v>
      </c>
      <c r="B4" s="107"/>
      <c r="C4" s="107"/>
      <c r="D4" s="107"/>
      <c r="E4" s="107"/>
      <c r="F4" s="107"/>
      <c r="G4" s="107"/>
      <c r="H4" s="107"/>
    </row>
    <row r="5" spans="1:8" ht="15.75" customHeight="1">
      <c r="A5" s="107"/>
      <c r="B5" s="107"/>
      <c r="C5" s="107"/>
      <c r="D5" s="107"/>
      <c r="E5" s="107"/>
      <c r="F5" s="107"/>
      <c r="G5" s="107"/>
      <c r="H5" s="107"/>
    </row>
    <row r="6" spans="1:8" ht="21">
      <c r="A6" s="108" t="s">
        <v>141</v>
      </c>
      <c r="B6" s="108" t="s">
        <v>142</v>
      </c>
      <c r="C6" s="108" t="s">
        <v>143</v>
      </c>
      <c r="D6" s="108" t="s">
        <v>159</v>
      </c>
      <c r="E6" s="108" t="s">
        <v>161</v>
      </c>
      <c r="F6" s="108" t="s">
        <v>162</v>
      </c>
      <c r="G6" s="108" t="s">
        <v>163</v>
      </c>
      <c r="H6" s="108" t="s">
        <v>164</v>
      </c>
    </row>
    <row r="7" spans="1:8" ht="21">
      <c r="A7" s="109"/>
      <c r="B7" s="109"/>
      <c r="C7" s="109"/>
      <c r="D7" s="109" t="s">
        <v>160</v>
      </c>
      <c r="E7" s="109"/>
      <c r="F7" s="109"/>
      <c r="G7" s="109"/>
      <c r="H7" s="109"/>
    </row>
    <row r="8" spans="1:8" s="302" customFormat="1" ht="21">
      <c r="A8" s="300" t="s">
        <v>12</v>
      </c>
      <c r="B8" s="103" t="s">
        <v>295</v>
      </c>
      <c r="C8" s="306" t="s">
        <v>335</v>
      </c>
      <c r="D8" s="301">
        <v>450000</v>
      </c>
      <c r="E8" s="301">
        <v>393496</v>
      </c>
      <c r="F8" s="168">
        <v>393496</v>
      </c>
      <c r="G8" s="301">
        <f>E8-F8</f>
        <v>0</v>
      </c>
      <c r="H8" s="300"/>
    </row>
    <row r="9" spans="1:8" s="302" customFormat="1" ht="21">
      <c r="A9" s="300"/>
      <c r="B9" s="300"/>
      <c r="C9" s="306" t="s">
        <v>336</v>
      </c>
      <c r="D9" s="301"/>
      <c r="E9" s="301"/>
      <c r="F9" s="168"/>
      <c r="G9" s="301"/>
      <c r="H9" s="300"/>
    </row>
    <row r="10" spans="1:8" s="302" customFormat="1" ht="21">
      <c r="A10" s="303"/>
      <c r="B10" s="303"/>
      <c r="C10" s="305" t="s">
        <v>337</v>
      </c>
      <c r="D10" s="304"/>
      <c r="E10" s="304"/>
      <c r="F10" s="169"/>
      <c r="G10" s="304"/>
      <c r="H10" s="303"/>
    </row>
    <row r="11" spans="1:8" s="302" customFormat="1" ht="21">
      <c r="A11" s="300" t="s">
        <v>12</v>
      </c>
      <c r="B11" s="103" t="s">
        <v>295</v>
      </c>
      <c r="C11" s="306" t="s">
        <v>338</v>
      </c>
      <c r="D11" s="301">
        <v>443000</v>
      </c>
      <c r="E11" s="301">
        <v>442500</v>
      </c>
      <c r="F11" s="301">
        <v>442500</v>
      </c>
      <c r="G11" s="301">
        <v>0</v>
      </c>
      <c r="H11" s="300"/>
    </row>
    <row r="12" spans="1:8" s="302" customFormat="1" ht="21">
      <c r="A12" s="300"/>
      <c r="B12" s="300"/>
      <c r="C12" s="306" t="s">
        <v>339</v>
      </c>
      <c r="D12" s="301"/>
      <c r="E12" s="301"/>
      <c r="F12" s="301"/>
      <c r="G12" s="301"/>
      <c r="H12" s="300"/>
    </row>
    <row r="13" spans="1:8" s="302" customFormat="1" ht="21">
      <c r="A13" s="303"/>
      <c r="B13" s="303"/>
      <c r="C13" s="305" t="s">
        <v>340</v>
      </c>
      <c r="D13" s="304"/>
      <c r="E13" s="304"/>
      <c r="F13" s="304"/>
      <c r="G13" s="304"/>
      <c r="H13" s="303"/>
    </row>
    <row r="14" spans="1:8" s="302" customFormat="1" ht="21">
      <c r="A14" s="300" t="s">
        <v>12</v>
      </c>
      <c r="B14" s="101" t="s">
        <v>165</v>
      </c>
      <c r="C14" s="306" t="s">
        <v>12</v>
      </c>
      <c r="D14" s="301"/>
      <c r="E14" s="301"/>
      <c r="F14" s="301"/>
      <c r="G14" s="301"/>
      <c r="H14" s="300"/>
    </row>
    <row r="15" spans="1:8" s="302" customFormat="1" ht="21">
      <c r="A15" s="300"/>
      <c r="B15" s="103" t="s">
        <v>166</v>
      </c>
      <c r="C15" s="306" t="s">
        <v>333</v>
      </c>
      <c r="D15" s="301">
        <v>250000</v>
      </c>
      <c r="E15" s="301">
        <v>137000</v>
      </c>
      <c r="F15" s="301">
        <v>137000</v>
      </c>
      <c r="G15" s="301">
        <v>0</v>
      </c>
      <c r="H15" s="301"/>
    </row>
    <row r="16" spans="1:8" s="302" customFormat="1" ht="21">
      <c r="A16" s="300"/>
      <c r="B16" s="103" t="s">
        <v>167</v>
      </c>
      <c r="C16" s="306" t="s">
        <v>330</v>
      </c>
      <c r="D16" s="301"/>
      <c r="E16" s="301"/>
      <c r="F16" s="301"/>
      <c r="G16" s="301"/>
      <c r="H16" s="300"/>
    </row>
    <row r="17" spans="1:8" s="302" customFormat="1" ht="21">
      <c r="A17" s="300"/>
      <c r="B17" s="103" t="s">
        <v>168</v>
      </c>
      <c r="C17" s="300"/>
      <c r="D17" s="300"/>
      <c r="E17" s="300"/>
      <c r="F17" s="300"/>
      <c r="G17" s="300"/>
      <c r="H17" s="300"/>
    </row>
    <row r="18" spans="1:8" s="302" customFormat="1" ht="21">
      <c r="A18" s="300"/>
      <c r="B18" s="103" t="s">
        <v>169</v>
      </c>
      <c r="C18" s="300"/>
      <c r="D18" s="300"/>
      <c r="E18" s="300"/>
      <c r="F18" s="300"/>
      <c r="G18" s="300"/>
      <c r="H18" s="300"/>
    </row>
    <row r="19" spans="1:8" s="302" customFormat="1" ht="21">
      <c r="A19" s="303"/>
      <c r="B19" s="105" t="s">
        <v>170</v>
      </c>
      <c r="C19" s="303"/>
      <c r="D19" s="303"/>
      <c r="E19" s="303"/>
      <c r="F19" s="303"/>
      <c r="G19" s="303"/>
      <c r="H19" s="303"/>
    </row>
    <row r="20" spans="1:8" ht="21">
      <c r="A20" s="300" t="s">
        <v>12</v>
      </c>
      <c r="B20" s="103" t="s">
        <v>165</v>
      </c>
      <c r="C20" s="306" t="s">
        <v>12</v>
      </c>
      <c r="D20" s="301"/>
      <c r="E20" s="301"/>
      <c r="F20" s="301"/>
      <c r="G20" s="301"/>
      <c r="H20" s="300"/>
    </row>
    <row r="21" spans="1:8" ht="21">
      <c r="A21" s="103"/>
      <c r="B21" s="103" t="s">
        <v>166</v>
      </c>
      <c r="C21" s="306" t="s">
        <v>408</v>
      </c>
      <c r="D21" s="301">
        <v>205000</v>
      </c>
      <c r="E21" s="301">
        <v>145800</v>
      </c>
      <c r="F21" s="301">
        <v>145800</v>
      </c>
      <c r="G21" s="301">
        <v>0</v>
      </c>
      <c r="H21" s="301"/>
    </row>
    <row r="22" spans="1:8" ht="21">
      <c r="A22" s="103"/>
      <c r="B22" s="103" t="s">
        <v>167</v>
      </c>
      <c r="C22" s="306" t="s">
        <v>409</v>
      </c>
      <c r="D22" s="301"/>
      <c r="E22" s="301"/>
      <c r="F22" s="301"/>
      <c r="G22" s="301"/>
      <c r="H22" s="300"/>
    </row>
    <row r="23" spans="1:8" ht="21">
      <c r="A23" s="103"/>
      <c r="B23" s="103" t="s">
        <v>168</v>
      </c>
      <c r="C23" s="103"/>
      <c r="D23" s="103"/>
      <c r="E23" s="103"/>
      <c r="F23" s="103"/>
      <c r="G23" s="103"/>
      <c r="H23" s="103"/>
    </row>
    <row r="24" spans="1:8" ht="21">
      <c r="A24" s="103"/>
      <c r="B24" s="103" t="s">
        <v>169</v>
      </c>
      <c r="C24" s="103"/>
      <c r="D24" s="103"/>
      <c r="E24" s="103"/>
      <c r="F24" s="103"/>
      <c r="G24" s="103"/>
      <c r="H24" s="103"/>
    </row>
    <row r="25" spans="1:8" ht="21">
      <c r="A25" s="105"/>
      <c r="B25" s="105" t="s">
        <v>332</v>
      </c>
      <c r="C25" s="105"/>
      <c r="D25" s="105"/>
      <c r="E25" s="105"/>
      <c r="F25" s="105"/>
      <c r="G25" s="105"/>
      <c r="H25" s="105"/>
    </row>
    <row r="26" spans="1:8" ht="21">
      <c r="A26" s="103" t="s">
        <v>12</v>
      </c>
      <c r="B26" s="103" t="s">
        <v>295</v>
      </c>
      <c r="C26" s="103" t="s">
        <v>397</v>
      </c>
      <c r="D26" s="168">
        <v>347000</v>
      </c>
      <c r="E26" s="168">
        <v>343000</v>
      </c>
      <c r="F26" s="168">
        <v>343000</v>
      </c>
      <c r="G26" s="168">
        <v>0</v>
      </c>
      <c r="H26" s="103"/>
    </row>
    <row r="27" spans="1:8" ht="21">
      <c r="A27" s="105"/>
      <c r="B27" s="105"/>
      <c r="C27" s="105" t="s">
        <v>398</v>
      </c>
      <c r="D27" s="105"/>
      <c r="E27" s="105"/>
      <c r="F27" s="105"/>
      <c r="G27" s="105"/>
      <c r="H27" s="105"/>
    </row>
    <row r="28" spans="1:8" ht="21">
      <c r="A28" s="103" t="s">
        <v>12</v>
      </c>
      <c r="B28" s="103" t="s">
        <v>295</v>
      </c>
      <c r="C28" s="103" t="s">
        <v>399</v>
      </c>
      <c r="D28" s="168">
        <v>497000</v>
      </c>
      <c r="E28" s="168">
        <v>312000</v>
      </c>
      <c r="F28" s="168">
        <v>312000</v>
      </c>
      <c r="G28" s="168">
        <v>0</v>
      </c>
      <c r="H28" s="103"/>
    </row>
    <row r="29" spans="1:8" ht="21">
      <c r="A29" s="105"/>
      <c r="B29" s="105"/>
      <c r="C29" s="105" t="s">
        <v>400</v>
      </c>
      <c r="D29" s="105"/>
      <c r="E29" s="105"/>
      <c r="F29" s="105"/>
      <c r="G29" s="105"/>
      <c r="H29" s="105"/>
    </row>
    <row r="30" spans="1:8" ht="21">
      <c r="A30" s="103" t="s">
        <v>12</v>
      </c>
      <c r="B30" s="103" t="s">
        <v>295</v>
      </c>
      <c r="C30" s="103" t="s">
        <v>401</v>
      </c>
      <c r="D30" s="168">
        <v>497000</v>
      </c>
      <c r="E30" s="168">
        <v>481000</v>
      </c>
      <c r="F30" s="168">
        <v>481000</v>
      </c>
      <c r="G30" s="168">
        <v>0</v>
      </c>
      <c r="H30" s="103"/>
    </row>
    <row r="31" spans="1:8" ht="21">
      <c r="A31" s="103"/>
      <c r="B31" s="103"/>
      <c r="C31" s="103" t="s">
        <v>402</v>
      </c>
      <c r="D31" s="103"/>
      <c r="E31" s="103"/>
      <c r="F31" s="103"/>
      <c r="G31" s="103"/>
      <c r="H31" s="103"/>
    </row>
    <row r="32" spans="1:8" ht="21">
      <c r="A32" s="105"/>
      <c r="B32" s="105"/>
      <c r="C32" s="105" t="s">
        <v>403</v>
      </c>
      <c r="D32" s="105"/>
      <c r="E32" s="105"/>
      <c r="F32" s="105"/>
      <c r="G32" s="105"/>
      <c r="H32" s="105"/>
    </row>
    <row r="33" spans="1:8" ht="21">
      <c r="A33" s="103" t="s">
        <v>9</v>
      </c>
      <c r="B33" s="103" t="s">
        <v>404</v>
      </c>
      <c r="C33" s="103" t="s">
        <v>404</v>
      </c>
      <c r="D33" s="168">
        <v>297360</v>
      </c>
      <c r="E33" s="168">
        <v>282580</v>
      </c>
      <c r="F33" s="168">
        <v>282580</v>
      </c>
      <c r="G33" s="321">
        <v>0</v>
      </c>
      <c r="H33" s="103"/>
    </row>
    <row r="34" spans="1:8" ht="21">
      <c r="A34" s="105"/>
      <c r="B34" s="105"/>
      <c r="C34" s="105"/>
      <c r="D34" s="105"/>
      <c r="E34" s="105"/>
      <c r="F34" s="105"/>
      <c r="G34" s="105"/>
      <c r="H34" s="105"/>
    </row>
    <row r="35" spans="1:8" ht="21">
      <c r="A35" s="103" t="s">
        <v>12</v>
      </c>
      <c r="B35" s="103" t="s">
        <v>295</v>
      </c>
      <c r="C35" s="103" t="s">
        <v>405</v>
      </c>
      <c r="D35" s="168">
        <v>1500000</v>
      </c>
      <c r="E35" s="168">
        <v>1455000</v>
      </c>
      <c r="F35" s="168">
        <v>0</v>
      </c>
      <c r="G35" s="168">
        <v>1455000</v>
      </c>
      <c r="H35" s="103"/>
    </row>
    <row r="36" spans="1:8" ht="21">
      <c r="A36" s="103"/>
      <c r="B36" s="103"/>
      <c r="C36" s="103" t="s">
        <v>406</v>
      </c>
      <c r="D36" s="103"/>
      <c r="E36" s="103"/>
      <c r="F36" s="103"/>
      <c r="G36" s="103"/>
      <c r="H36" s="103"/>
    </row>
    <row r="37" spans="1:8" ht="21">
      <c r="A37" s="103"/>
      <c r="B37" s="103"/>
      <c r="C37" s="103" t="s">
        <v>407</v>
      </c>
      <c r="D37" s="103"/>
      <c r="E37" s="103"/>
      <c r="F37" s="103"/>
      <c r="G37" s="103"/>
      <c r="H37" s="103"/>
    </row>
    <row r="38" spans="1:8" ht="21">
      <c r="A38" s="105"/>
      <c r="B38" s="105"/>
      <c r="C38" s="105"/>
      <c r="D38" s="105"/>
      <c r="E38" s="105"/>
      <c r="F38" s="105"/>
      <c r="G38" s="105"/>
      <c r="H38" s="105"/>
    </row>
    <row r="39" spans="1:8" ht="21">
      <c r="A39" s="103"/>
      <c r="B39" s="103"/>
      <c r="C39" s="103"/>
      <c r="D39" s="103"/>
      <c r="E39" s="103"/>
      <c r="F39" s="103"/>
      <c r="G39" s="103"/>
      <c r="H39" s="103"/>
    </row>
    <row r="40" spans="1:8" ht="21">
      <c r="A40" s="103"/>
      <c r="B40" s="103"/>
      <c r="C40" s="103"/>
      <c r="D40" s="103"/>
      <c r="E40" s="103"/>
      <c r="F40" s="103"/>
      <c r="G40" s="103"/>
      <c r="H40" s="103"/>
    </row>
    <row r="41" spans="1:8" ht="21">
      <c r="A41" s="105"/>
      <c r="B41" s="105"/>
      <c r="C41" s="105"/>
      <c r="D41" s="105"/>
      <c r="E41" s="105"/>
      <c r="F41" s="105"/>
      <c r="G41" s="105"/>
      <c r="H41" s="105"/>
    </row>
    <row r="42" spans="1:8" ht="21">
      <c r="A42" s="396" t="s">
        <v>92</v>
      </c>
      <c r="B42" s="399"/>
      <c r="C42" s="397"/>
      <c r="D42" s="106">
        <f>SUM(D8:D41)</f>
        <v>4486360</v>
      </c>
      <c r="E42" s="106">
        <f>SUM(E8:E41)</f>
        <v>3992376</v>
      </c>
      <c r="F42" s="106">
        <f>SUM(F8:F41)</f>
        <v>2537376</v>
      </c>
      <c r="G42" s="106">
        <f>SUM(G8:G41)</f>
        <v>1455000</v>
      </c>
      <c r="H42" s="106">
        <f>SUM(H8:H41)</f>
        <v>0</v>
      </c>
    </row>
    <row r="43" spans="1:8" ht="21">
      <c r="A43" s="107"/>
      <c r="B43" s="107"/>
      <c r="C43" s="107"/>
      <c r="D43" s="107"/>
      <c r="E43" s="107"/>
      <c r="F43" s="107"/>
      <c r="G43" s="107"/>
      <c r="H43" s="107"/>
    </row>
    <row r="47" spans="1:8" s="160" customFormat="1" ht="20.25" customHeight="1">
      <c r="A47" s="244" t="s">
        <v>279</v>
      </c>
      <c r="B47" s="244"/>
      <c r="C47" s="244"/>
      <c r="D47" s="244"/>
      <c r="E47" s="244"/>
      <c r="F47" s="244"/>
      <c r="G47" s="245"/>
      <c r="H47" s="246"/>
    </row>
    <row r="48" spans="1:8" s="160" customFormat="1" ht="26.25" customHeight="1">
      <c r="A48" s="244" t="s">
        <v>280</v>
      </c>
      <c r="B48" s="244"/>
      <c r="C48" s="244"/>
      <c r="D48" s="244"/>
      <c r="E48" s="244"/>
      <c r="F48" s="244"/>
      <c r="G48" s="247"/>
      <c r="H48" s="246"/>
    </row>
    <row r="49" spans="1:8" s="160" customFormat="1" ht="23.25" customHeight="1">
      <c r="A49" s="244" t="s">
        <v>281</v>
      </c>
      <c r="B49" s="244"/>
      <c r="C49" s="244"/>
      <c r="D49" s="244"/>
      <c r="E49" s="244"/>
      <c r="F49" s="244"/>
      <c r="G49" s="245"/>
      <c r="H49" s="246"/>
    </row>
  </sheetData>
  <sheetProtection/>
  <mergeCells count="4">
    <mergeCell ref="A1:H1"/>
    <mergeCell ref="A2:H2"/>
    <mergeCell ref="A3:H3"/>
    <mergeCell ref="A42:C42"/>
  </mergeCells>
  <printOptions/>
  <pageMargins left="0.31496062992125984" right="0.15748031496062992" top="0.3937007874015748" bottom="0.2362204724409449" header="0.2362204724409449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421875" style="95" customWidth="1"/>
    <col min="2" max="2" width="6.7109375" style="95" customWidth="1"/>
    <col min="3" max="3" width="37.00390625" style="95" customWidth="1"/>
    <col min="4" max="4" width="17.00390625" style="95" customWidth="1"/>
    <col min="5" max="5" width="16.00390625" style="95" customWidth="1"/>
    <col min="6" max="6" width="16.57421875" style="95" customWidth="1"/>
    <col min="7" max="7" width="9.140625" style="95" customWidth="1"/>
    <col min="8" max="8" width="17.421875" style="95" customWidth="1"/>
    <col min="9" max="16384" width="9.140625" style="95" customWidth="1"/>
  </cols>
  <sheetData>
    <row r="1" spans="1:8" ht="21">
      <c r="A1" s="379" t="s">
        <v>100</v>
      </c>
      <c r="B1" s="379"/>
      <c r="C1" s="379"/>
      <c r="D1" s="379"/>
      <c r="E1" s="379"/>
      <c r="F1" s="379"/>
      <c r="G1" s="167"/>
      <c r="H1" s="167"/>
    </row>
    <row r="2" spans="1:6" ht="21">
      <c r="A2" s="379" t="s">
        <v>137</v>
      </c>
      <c r="B2" s="379"/>
      <c r="C2" s="379"/>
      <c r="D2" s="379"/>
      <c r="E2" s="379"/>
      <c r="F2" s="379"/>
    </row>
    <row r="3" spans="1:6" ht="21">
      <c r="A3" s="379" t="s">
        <v>359</v>
      </c>
      <c r="B3" s="379"/>
      <c r="C3" s="379"/>
      <c r="D3" s="379"/>
      <c r="E3" s="379"/>
      <c r="F3" s="379"/>
    </row>
    <row r="4" spans="1:6" ht="21">
      <c r="A4" s="96"/>
      <c r="B4" s="173" t="s">
        <v>390</v>
      </c>
      <c r="C4" s="96"/>
      <c r="D4" s="96"/>
      <c r="E4" s="96"/>
      <c r="F4" s="96"/>
    </row>
    <row r="5" spans="1:6" ht="12.75" customHeight="1">
      <c r="A5" s="96"/>
      <c r="B5" s="173"/>
      <c r="C5" s="96"/>
      <c r="D5" s="96"/>
      <c r="E5" s="96"/>
      <c r="F5" s="96"/>
    </row>
    <row r="6" spans="2:8" ht="21">
      <c r="B6" s="107" t="s">
        <v>391</v>
      </c>
      <c r="F6" s="97">
        <v>14311574.77</v>
      </c>
      <c r="H6" s="160"/>
    </row>
    <row r="7" spans="2:5" ht="21">
      <c r="B7" s="360" t="s">
        <v>93</v>
      </c>
      <c r="C7" s="95" t="s">
        <v>392</v>
      </c>
      <c r="E7" s="97">
        <v>1673829.45</v>
      </c>
    </row>
    <row r="8" spans="2:8" ht="21">
      <c r="B8" s="360" t="s">
        <v>95</v>
      </c>
      <c r="C8" s="95" t="s">
        <v>393</v>
      </c>
      <c r="E8" s="180" t="s">
        <v>395</v>
      </c>
      <c r="H8" s="97"/>
    </row>
    <row r="9" spans="5:6" ht="23.25">
      <c r="E9" s="181"/>
      <c r="F9" s="181" t="s">
        <v>394</v>
      </c>
    </row>
    <row r="10" spans="2:8" ht="21">
      <c r="B10" s="107" t="s">
        <v>396</v>
      </c>
      <c r="F10" s="182">
        <v>9246404.22</v>
      </c>
      <c r="H10" s="97"/>
    </row>
    <row r="13" ht="21">
      <c r="E13" s="97"/>
    </row>
    <row r="14" ht="21">
      <c r="A14" s="95" t="s">
        <v>519</v>
      </c>
    </row>
    <row r="15" ht="21">
      <c r="A15" s="174" t="s">
        <v>518</v>
      </c>
    </row>
    <row r="16" ht="21">
      <c r="B16" s="174"/>
    </row>
    <row r="20" spans="1:7" s="160" customFormat="1" ht="20.25" customHeight="1">
      <c r="A20" s="157" t="s">
        <v>122</v>
      </c>
      <c r="B20" s="158"/>
      <c r="C20" s="159"/>
      <c r="D20" s="159"/>
      <c r="E20" s="159"/>
      <c r="F20" s="159"/>
      <c r="G20" s="159"/>
    </row>
    <row r="21" spans="1:8" s="160" customFormat="1" ht="20.25" customHeight="1">
      <c r="A21" s="159" t="s">
        <v>182</v>
      </c>
      <c r="B21" s="158"/>
      <c r="C21" s="159"/>
      <c r="D21" s="159"/>
      <c r="E21" s="159"/>
      <c r="F21" s="159"/>
      <c r="G21" s="159"/>
      <c r="H21" s="95"/>
    </row>
    <row r="22" spans="1:7" s="160" customFormat="1" ht="20.25" customHeight="1">
      <c r="A22" s="159" t="s">
        <v>181</v>
      </c>
      <c r="B22" s="158"/>
      <c r="C22" s="159"/>
      <c r="D22" s="159"/>
      <c r="E22" s="159"/>
      <c r="F22" s="159"/>
      <c r="G22" s="159"/>
    </row>
  </sheetData>
  <sheetProtection/>
  <mergeCells count="3">
    <mergeCell ref="A1:F1"/>
    <mergeCell ref="A2:F2"/>
    <mergeCell ref="A3:F3"/>
  </mergeCells>
  <printOptions/>
  <pageMargins left="0.45" right="0.38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70">
      <selection activeCell="C81" sqref="C81"/>
    </sheetView>
  </sheetViews>
  <sheetFormatPr defaultColWidth="9.140625" defaultRowHeight="12.75"/>
  <cols>
    <col min="1" max="1" width="18.8515625" style="95" customWidth="1"/>
    <col min="2" max="2" width="15.28125" style="95" customWidth="1"/>
    <col min="3" max="3" width="29.140625" style="95" customWidth="1"/>
    <col min="4" max="4" width="15.421875" style="95" customWidth="1"/>
    <col min="5" max="5" width="14.8515625" style="95" customWidth="1"/>
    <col min="6" max="6" width="14.421875" style="95" customWidth="1"/>
    <col min="7" max="7" width="14.7109375" style="95" customWidth="1"/>
    <col min="8" max="8" width="13.421875" style="96" customWidth="1"/>
    <col min="9" max="16384" width="9.140625" style="95" customWidth="1"/>
  </cols>
  <sheetData>
    <row r="1" spans="1:8" ht="21">
      <c r="A1" s="379" t="s">
        <v>100</v>
      </c>
      <c r="B1" s="379"/>
      <c r="C1" s="379"/>
      <c r="D1" s="379"/>
      <c r="E1" s="379"/>
      <c r="F1" s="379"/>
      <c r="G1" s="379"/>
      <c r="H1" s="379"/>
    </row>
    <row r="2" spans="1:8" ht="21">
      <c r="A2" s="379" t="s">
        <v>137</v>
      </c>
      <c r="B2" s="379"/>
      <c r="C2" s="379"/>
      <c r="D2" s="379"/>
      <c r="E2" s="379"/>
      <c r="F2" s="379"/>
      <c r="G2" s="379"/>
      <c r="H2" s="379"/>
    </row>
    <row r="3" spans="1:8" ht="21">
      <c r="A3" s="379" t="s">
        <v>359</v>
      </c>
      <c r="B3" s="379"/>
      <c r="C3" s="379"/>
      <c r="D3" s="379"/>
      <c r="E3" s="379"/>
      <c r="F3" s="379"/>
      <c r="G3" s="379"/>
      <c r="H3" s="379"/>
    </row>
    <row r="4" spans="1:8" ht="21">
      <c r="A4" s="107" t="s">
        <v>416</v>
      </c>
      <c r="B4" s="107"/>
      <c r="C4" s="107"/>
      <c r="D4" s="107"/>
      <c r="E4" s="107"/>
      <c r="F4" s="107"/>
      <c r="G4" s="107"/>
      <c r="H4" s="161"/>
    </row>
    <row r="5" spans="1:8" ht="15.75" customHeight="1">
      <c r="A5" s="107"/>
      <c r="B5" s="107"/>
      <c r="C5" s="107"/>
      <c r="D5" s="107"/>
      <c r="E5" s="107"/>
      <c r="F5" s="107"/>
      <c r="G5" s="107"/>
      <c r="H5" s="161"/>
    </row>
    <row r="6" spans="1:8" ht="21">
      <c r="A6" s="108" t="s">
        <v>141</v>
      </c>
      <c r="B6" s="108" t="s">
        <v>142</v>
      </c>
      <c r="C6" s="108" t="s">
        <v>143</v>
      </c>
      <c r="D6" s="108" t="s">
        <v>159</v>
      </c>
      <c r="E6" s="108" t="s">
        <v>161</v>
      </c>
      <c r="F6" s="108" t="s">
        <v>162</v>
      </c>
      <c r="G6" s="108" t="s">
        <v>163</v>
      </c>
      <c r="H6" s="108" t="s">
        <v>30</v>
      </c>
    </row>
    <row r="7" spans="1:8" ht="21">
      <c r="A7" s="109"/>
      <c r="B7" s="109"/>
      <c r="C7" s="109"/>
      <c r="D7" s="109" t="s">
        <v>160</v>
      </c>
      <c r="E7" s="109"/>
      <c r="F7" s="109"/>
      <c r="G7" s="109"/>
      <c r="H7" s="109"/>
    </row>
    <row r="8" spans="1:8" s="302" customFormat="1" ht="21">
      <c r="A8" s="300" t="s">
        <v>12</v>
      </c>
      <c r="B8" s="103" t="s">
        <v>473</v>
      </c>
      <c r="C8" s="306" t="s">
        <v>368</v>
      </c>
      <c r="D8" s="301">
        <v>1141000</v>
      </c>
      <c r="E8" s="301">
        <v>1110000</v>
      </c>
      <c r="F8" s="168">
        <v>0</v>
      </c>
      <c r="G8" s="301">
        <f>E8-F8</f>
        <v>1110000</v>
      </c>
      <c r="H8" s="328"/>
    </row>
    <row r="9" spans="1:8" s="302" customFormat="1" ht="21">
      <c r="A9" s="300"/>
      <c r="B9" s="300" t="s">
        <v>474</v>
      </c>
      <c r="C9" s="306" t="s">
        <v>417</v>
      </c>
      <c r="D9" s="301"/>
      <c r="E9" s="301"/>
      <c r="F9" s="168"/>
      <c r="G9" s="301"/>
      <c r="H9" s="328"/>
    </row>
    <row r="10" spans="1:8" s="302" customFormat="1" ht="21">
      <c r="A10" s="303"/>
      <c r="B10" s="303"/>
      <c r="C10" s="305"/>
      <c r="D10" s="304"/>
      <c r="E10" s="304"/>
      <c r="F10" s="169"/>
      <c r="G10" s="304"/>
      <c r="H10" s="329"/>
    </row>
    <row r="11" spans="1:8" s="302" customFormat="1" ht="21">
      <c r="A11" s="300" t="s">
        <v>12</v>
      </c>
      <c r="B11" s="103" t="s">
        <v>473</v>
      </c>
      <c r="C11" s="306" t="s">
        <v>418</v>
      </c>
      <c r="D11" s="301">
        <v>359000</v>
      </c>
      <c r="E11" s="301">
        <v>355000</v>
      </c>
      <c r="F11" s="301">
        <v>355000</v>
      </c>
      <c r="G11" s="301">
        <v>0</v>
      </c>
      <c r="H11" s="328"/>
    </row>
    <row r="12" spans="1:8" s="302" customFormat="1" ht="21">
      <c r="A12" s="300"/>
      <c r="B12" s="300" t="s">
        <v>474</v>
      </c>
      <c r="C12" s="306" t="s">
        <v>419</v>
      </c>
      <c r="D12" s="301"/>
      <c r="E12" s="301"/>
      <c r="F12" s="301"/>
      <c r="G12" s="301"/>
      <c r="H12" s="328"/>
    </row>
    <row r="13" spans="1:8" s="302" customFormat="1" ht="21">
      <c r="A13" s="303"/>
      <c r="B13" s="303"/>
      <c r="C13" s="305"/>
      <c r="D13" s="304"/>
      <c r="E13" s="304"/>
      <c r="F13" s="304"/>
      <c r="G13" s="304"/>
      <c r="H13" s="329"/>
    </row>
    <row r="14" spans="1:8" s="302" customFormat="1" ht="21">
      <c r="A14" s="300" t="s">
        <v>12</v>
      </c>
      <c r="B14" s="103" t="s">
        <v>473</v>
      </c>
      <c r="C14" s="306" t="s">
        <v>420</v>
      </c>
      <c r="D14" s="301">
        <v>223000</v>
      </c>
      <c r="E14" s="301">
        <v>220000</v>
      </c>
      <c r="F14" s="301">
        <v>220000</v>
      </c>
      <c r="G14" s="301">
        <v>0</v>
      </c>
      <c r="H14" s="328"/>
    </row>
    <row r="15" spans="1:8" s="302" customFormat="1" ht="21">
      <c r="A15" s="300"/>
      <c r="B15" s="103" t="s">
        <v>474</v>
      </c>
      <c r="C15" s="306" t="s">
        <v>421</v>
      </c>
      <c r="D15" s="301"/>
      <c r="E15" s="301"/>
      <c r="F15" s="301"/>
      <c r="G15" s="301"/>
      <c r="H15" s="330"/>
    </row>
    <row r="16" spans="1:8" s="302" customFormat="1" ht="21">
      <c r="A16" s="300"/>
      <c r="B16" s="103"/>
      <c r="C16" s="306" t="s">
        <v>422</v>
      </c>
      <c r="D16" s="301"/>
      <c r="E16" s="301"/>
      <c r="F16" s="301"/>
      <c r="G16" s="301"/>
      <c r="H16" s="328"/>
    </row>
    <row r="17" spans="1:8" s="302" customFormat="1" ht="21">
      <c r="A17" s="303"/>
      <c r="B17" s="105"/>
      <c r="C17" s="305"/>
      <c r="D17" s="304"/>
      <c r="E17" s="304"/>
      <c r="F17" s="304"/>
      <c r="G17" s="304"/>
      <c r="H17" s="329"/>
    </row>
    <row r="18" spans="1:8" s="302" customFormat="1" ht="21">
      <c r="A18" s="300" t="s">
        <v>12</v>
      </c>
      <c r="B18" s="103" t="s">
        <v>473</v>
      </c>
      <c r="C18" s="306" t="s">
        <v>462</v>
      </c>
      <c r="D18" s="301">
        <v>254000</v>
      </c>
      <c r="E18" s="301">
        <v>252000</v>
      </c>
      <c r="F18" s="301">
        <v>252000</v>
      </c>
      <c r="G18" s="301">
        <v>0</v>
      </c>
      <c r="H18" s="328"/>
    </row>
    <row r="19" spans="1:8" s="302" customFormat="1" ht="21">
      <c r="A19" s="300"/>
      <c r="B19" s="103" t="s">
        <v>474</v>
      </c>
      <c r="C19" s="306" t="s">
        <v>463</v>
      </c>
      <c r="D19" s="301"/>
      <c r="E19" s="301"/>
      <c r="F19" s="301"/>
      <c r="G19" s="301"/>
      <c r="H19" s="328"/>
    </row>
    <row r="20" spans="1:8" s="302" customFormat="1" ht="21">
      <c r="A20" s="303"/>
      <c r="B20" s="105"/>
      <c r="C20" s="305"/>
      <c r="D20" s="304"/>
      <c r="E20" s="304"/>
      <c r="F20" s="304"/>
      <c r="G20" s="304"/>
      <c r="H20" s="329"/>
    </row>
    <row r="21" spans="1:8" ht="21">
      <c r="A21" s="300" t="s">
        <v>12</v>
      </c>
      <c r="B21" s="103" t="s">
        <v>473</v>
      </c>
      <c r="C21" s="306" t="s">
        <v>423</v>
      </c>
      <c r="D21" s="301">
        <v>385000</v>
      </c>
      <c r="E21" s="301">
        <v>381000</v>
      </c>
      <c r="F21" s="301">
        <v>381000</v>
      </c>
      <c r="G21" s="301">
        <v>0</v>
      </c>
      <c r="H21" s="328"/>
    </row>
    <row r="22" spans="1:8" ht="21">
      <c r="A22" s="103"/>
      <c r="B22" s="103" t="s">
        <v>474</v>
      </c>
      <c r="C22" s="306" t="s">
        <v>424</v>
      </c>
      <c r="D22" s="301"/>
      <c r="E22" s="301"/>
      <c r="F22" s="301"/>
      <c r="G22" s="301"/>
      <c r="H22" s="330"/>
    </row>
    <row r="23" spans="1:8" ht="21">
      <c r="A23" s="103"/>
      <c r="B23" s="103"/>
      <c r="C23" s="306" t="s">
        <v>425</v>
      </c>
      <c r="D23" s="301"/>
      <c r="E23" s="301"/>
      <c r="F23" s="301"/>
      <c r="G23" s="301"/>
      <c r="H23" s="328"/>
    </row>
    <row r="24" spans="1:8" ht="21">
      <c r="A24" s="105"/>
      <c r="B24" s="105"/>
      <c r="C24" s="305"/>
      <c r="D24" s="304"/>
      <c r="E24" s="304"/>
      <c r="F24" s="304"/>
      <c r="G24" s="304"/>
      <c r="H24" s="329"/>
    </row>
    <row r="25" spans="1:8" ht="21">
      <c r="A25" s="323"/>
      <c r="B25" s="323"/>
      <c r="C25" s="324"/>
      <c r="D25" s="325"/>
      <c r="E25" s="325"/>
      <c r="F25" s="325"/>
      <c r="G25" s="325"/>
      <c r="H25" s="331"/>
    </row>
    <row r="26" spans="1:8" ht="21">
      <c r="A26" s="322"/>
      <c r="B26" s="322"/>
      <c r="C26" s="326"/>
      <c r="D26" s="327"/>
      <c r="E26" s="327"/>
      <c r="F26" s="327"/>
      <c r="G26" s="327"/>
      <c r="H26" s="332"/>
    </row>
    <row r="27" spans="1:8" ht="21">
      <c r="A27" s="322"/>
      <c r="B27" s="322"/>
      <c r="C27" s="326"/>
      <c r="D27" s="327"/>
      <c r="E27" s="327"/>
      <c r="F27" s="327"/>
      <c r="G27" s="327"/>
      <c r="H27" s="332"/>
    </row>
    <row r="28" spans="1:8" ht="21">
      <c r="A28" s="103" t="s">
        <v>12</v>
      </c>
      <c r="B28" s="103" t="s">
        <v>473</v>
      </c>
      <c r="C28" s="103" t="s">
        <v>478</v>
      </c>
      <c r="D28" s="168">
        <v>496000</v>
      </c>
      <c r="E28" s="168">
        <v>492000</v>
      </c>
      <c r="F28" s="168">
        <v>492000</v>
      </c>
      <c r="G28" s="168">
        <v>0</v>
      </c>
      <c r="H28" s="104"/>
    </row>
    <row r="29" spans="1:8" ht="21">
      <c r="A29" s="103"/>
      <c r="B29" s="103" t="s">
        <v>474</v>
      </c>
      <c r="C29" s="103" t="s">
        <v>479</v>
      </c>
      <c r="D29" s="103"/>
      <c r="E29" s="103"/>
      <c r="F29" s="103"/>
      <c r="G29" s="103"/>
      <c r="H29" s="104"/>
    </row>
    <row r="30" spans="1:8" ht="21">
      <c r="A30" s="103"/>
      <c r="B30" s="103"/>
      <c r="C30" s="103" t="s">
        <v>480</v>
      </c>
      <c r="D30" s="103"/>
      <c r="E30" s="103"/>
      <c r="F30" s="103"/>
      <c r="G30" s="103"/>
      <c r="H30" s="104"/>
    </row>
    <row r="31" spans="1:8" ht="21">
      <c r="A31" s="105"/>
      <c r="B31" s="105"/>
      <c r="C31" s="105"/>
      <c r="D31" s="105"/>
      <c r="E31" s="105"/>
      <c r="F31" s="105"/>
      <c r="G31" s="105"/>
      <c r="H31" s="100"/>
    </row>
    <row r="32" spans="1:8" ht="21">
      <c r="A32" s="103" t="s">
        <v>12</v>
      </c>
      <c r="B32" s="103" t="s">
        <v>473</v>
      </c>
      <c r="C32" s="103" t="s">
        <v>426</v>
      </c>
      <c r="D32" s="168">
        <v>442000</v>
      </c>
      <c r="E32" s="168">
        <v>417000</v>
      </c>
      <c r="F32" s="168">
        <v>417000</v>
      </c>
      <c r="G32" s="168">
        <v>0</v>
      </c>
      <c r="H32" s="104"/>
    </row>
    <row r="33" spans="1:8" ht="21">
      <c r="A33" s="103"/>
      <c r="B33" s="103" t="s">
        <v>474</v>
      </c>
      <c r="C33" s="103" t="s">
        <v>427</v>
      </c>
      <c r="D33" s="103"/>
      <c r="E33" s="103"/>
      <c r="F33" s="103"/>
      <c r="G33" s="103"/>
      <c r="H33" s="104"/>
    </row>
    <row r="34" spans="1:8" ht="21">
      <c r="A34" s="105"/>
      <c r="B34" s="105"/>
      <c r="C34" s="105"/>
      <c r="D34" s="105"/>
      <c r="E34" s="105"/>
      <c r="F34" s="105"/>
      <c r="G34" s="105"/>
      <c r="H34" s="100"/>
    </row>
    <row r="35" spans="1:8" ht="21">
      <c r="A35" s="103" t="s">
        <v>12</v>
      </c>
      <c r="B35" s="103" t="s">
        <v>473</v>
      </c>
      <c r="C35" s="103" t="s">
        <v>428</v>
      </c>
      <c r="D35" s="168">
        <v>266000</v>
      </c>
      <c r="E35" s="168">
        <v>263000</v>
      </c>
      <c r="F35" s="168">
        <v>263000</v>
      </c>
      <c r="G35" s="168">
        <v>0</v>
      </c>
      <c r="H35" s="104"/>
    </row>
    <row r="36" spans="1:8" ht="21">
      <c r="A36" s="103"/>
      <c r="B36" s="103" t="s">
        <v>474</v>
      </c>
      <c r="C36" s="103" t="s">
        <v>481</v>
      </c>
      <c r="D36" s="103"/>
      <c r="E36" s="103"/>
      <c r="F36" s="103"/>
      <c r="G36" s="103"/>
      <c r="H36" s="104"/>
    </row>
    <row r="37" spans="1:8" ht="21">
      <c r="A37" s="103"/>
      <c r="B37" s="103"/>
      <c r="C37" s="103" t="s">
        <v>482</v>
      </c>
      <c r="D37" s="103"/>
      <c r="E37" s="103"/>
      <c r="F37" s="103"/>
      <c r="G37" s="103"/>
      <c r="H37" s="104"/>
    </row>
    <row r="38" spans="1:8" ht="21">
      <c r="A38" s="105"/>
      <c r="B38" s="105"/>
      <c r="C38" s="105"/>
      <c r="D38" s="105"/>
      <c r="E38" s="105"/>
      <c r="F38" s="105"/>
      <c r="G38" s="105"/>
      <c r="H38" s="100"/>
    </row>
    <row r="39" spans="1:8" ht="21">
      <c r="A39" s="103" t="s">
        <v>12</v>
      </c>
      <c r="B39" s="103" t="s">
        <v>473</v>
      </c>
      <c r="C39" s="103" t="s">
        <v>429</v>
      </c>
      <c r="D39" s="168">
        <v>481000</v>
      </c>
      <c r="E39" s="168">
        <v>447000</v>
      </c>
      <c r="F39" s="168">
        <v>447000</v>
      </c>
      <c r="G39" s="321">
        <v>0</v>
      </c>
      <c r="H39" s="104"/>
    </row>
    <row r="40" spans="1:8" ht="21">
      <c r="A40" s="103"/>
      <c r="B40" s="103" t="s">
        <v>474</v>
      </c>
      <c r="C40" s="103" t="s">
        <v>430</v>
      </c>
      <c r="D40" s="103"/>
      <c r="E40" s="103"/>
      <c r="F40" s="103"/>
      <c r="G40" s="103"/>
      <c r="H40" s="104"/>
    </row>
    <row r="41" spans="1:8" ht="21">
      <c r="A41" s="105"/>
      <c r="B41" s="105"/>
      <c r="C41" s="105"/>
      <c r="D41" s="105"/>
      <c r="E41" s="105"/>
      <c r="F41" s="105"/>
      <c r="G41" s="105"/>
      <c r="H41" s="100"/>
    </row>
    <row r="42" spans="1:8" ht="21">
      <c r="A42" s="103" t="s">
        <v>12</v>
      </c>
      <c r="B42" s="103" t="s">
        <v>473</v>
      </c>
      <c r="C42" s="103" t="s">
        <v>431</v>
      </c>
      <c r="D42" s="168">
        <v>457000</v>
      </c>
      <c r="E42" s="168">
        <v>427000</v>
      </c>
      <c r="F42" s="168">
        <v>427000</v>
      </c>
      <c r="G42" s="168">
        <v>0</v>
      </c>
      <c r="H42" s="104"/>
    </row>
    <row r="43" spans="1:8" ht="21">
      <c r="A43" s="103"/>
      <c r="B43" s="103" t="s">
        <v>474</v>
      </c>
      <c r="C43" s="103" t="s">
        <v>432</v>
      </c>
      <c r="D43" s="103"/>
      <c r="E43" s="103"/>
      <c r="F43" s="103"/>
      <c r="G43" s="103"/>
      <c r="H43" s="104"/>
    </row>
    <row r="44" spans="1:8" ht="21">
      <c r="A44" s="105"/>
      <c r="B44" s="105"/>
      <c r="C44" s="105"/>
      <c r="D44" s="105"/>
      <c r="E44" s="105"/>
      <c r="F44" s="105"/>
      <c r="G44" s="105"/>
      <c r="H44" s="100"/>
    </row>
    <row r="45" spans="1:8" ht="21">
      <c r="A45" s="103" t="s">
        <v>12</v>
      </c>
      <c r="B45" s="103" t="s">
        <v>473</v>
      </c>
      <c r="C45" s="103" t="s">
        <v>433</v>
      </c>
      <c r="D45" s="168">
        <v>70000</v>
      </c>
      <c r="E45" s="168">
        <v>65000</v>
      </c>
      <c r="F45" s="168">
        <v>65000</v>
      </c>
      <c r="G45" s="168">
        <v>0</v>
      </c>
      <c r="H45" s="333"/>
    </row>
    <row r="46" spans="1:8" ht="21">
      <c r="A46" s="103"/>
      <c r="B46" s="103" t="s">
        <v>474</v>
      </c>
      <c r="C46" s="103" t="s">
        <v>434</v>
      </c>
      <c r="D46" s="103"/>
      <c r="E46" s="103"/>
      <c r="F46" s="103"/>
      <c r="G46" s="103"/>
      <c r="H46" s="104"/>
    </row>
    <row r="47" spans="1:8" ht="21">
      <c r="A47" s="103"/>
      <c r="B47" s="103"/>
      <c r="C47" s="103" t="s">
        <v>435</v>
      </c>
      <c r="D47" s="103"/>
      <c r="E47" s="103"/>
      <c r="F47" s="103"/>
      <c r="G47" s="103"/>
      <c r="H47" s="104"/>
    </row>
    <row r="48" spans="1:8" ht="21">
      <c r="A48" s="103"/>
      <c r="B48" s="103"/>
      <c r="C48" s="103" t="s">
        <v>436</v>
      </c>
      <c r="D48" s="103"/>
      <c r="E48" s="103"/>
      <c r="F48" s="103"/>
      <c r="G48" s="103"/>
      <c r="H48" s="104"/>
    </row>
    <row r="49" spans="1:8" ht="21">
      <c r="A49" s="105"/>
      <c r="B49" s="105"/>
      <c r="C49" s="105"/>
      <c r="D49" s="105"/>
      <c r="E49" s="105"/>
      <c r="F49" s="105"/>
      <c r="G49" s="105"/>
      <c r="H49" s="100"/>
    </row>
    <row r="50" spans="1:8" ht="21">
      <c r="A50" s="323"/>
      <c r="B50" s="323"/>
      <c r="C50" s="323"/>
      <c r="D50" s="323"/>
      <c r="E50" s="323"/>
      <c r="F50" s="323"/>
      <c r="G50" s="323"/>
      <c r="H50" s="334"/>
    </row>
    <row r="51" spans="1:8" ht="21">
      <c r="A51" s="322"/>
      <c r="B51" s="322"/>
      <c r="C51" s="322"/>
      <c r="D51" s="322"/>
      <c r="E51" s="322"/>
      <c r="F51" s="322"/>
      <c r="G51" s="322"/>
      <c r="H51" s="335"/>
    </row>
    <row r="52" spans="1:8" ht="21">
      <c r="A52" s="103" t="s">
        <v>12</v>
      </c>
      <c r="B52" s="103" t="s">
        <v>473</v>
      </c>
      <c r="C52" s="103" t="s">
        <v>433</v>
      </c>
      <c r="D52" s="168">
        <v>441000</v>
      </c>
      <c r="E52" s="168">
        <v>410000</v>
      </c>
      <c r="F52" s="168">
        <v>410000</v>
      </c>
      <c r="G52" s="168">
        <v>0</v>
      </c>
      <c r="H52" s="333"/>
    </row>
    <row r="53" spans="1:8" ht="21">
      <c r="A53" s="103"/>
      <c r="B53" s="103" t="s">
        <v>474</v>
      </c>
      <c r="C53" s="103" t="s">
        <v>437</v>
      </c>
      <c r="D53" s="103"/>
      <c r="E53" s="103"/>
      <c r="F53" s="103"/>
      <c r="G53" s="103"/>
      <c r="H53" s="104"/>
    </row>
    <row r="54" spans="1:8" ht="21">
      <c r="A54" s="103"/>
      <c r="B54" s="103"/>
      <c r="C54" s="103" t="s">
        <v>438</v>
      </c>
      <c r="D54" s="103"/>
      <c r="E54" s="103"/>
      <c r="F54" s="103"/>
      <c r="G54" s="103"/>
      <c r="H54" s="104"/>
    </row>
    <row r="55" spans="1:8" ht="21">
      <c r="A55" s="105"/>
      <c r="B55" s="105"/>
      <c r="C55" s="105"/>
      <c r="D55" s="105"/>
      <c r="E55" s="105"/>
      <c r="F55" s="105"/>
      <c r="G55" s="105"/>
      <c r="H55" s="100"/>
    </row>
    <row r="56" spans="1:8" ht="21">
      <c r="A56" s="103" t="s">
        <v>12</v>
      </c>
      <c r="B56" s="103" t="s">
        <v>473</v>
      </c>
      <c r="C56" s="103" t="s">
        <v>439</v>
      </c>
      <c r="D56" s="168">
        <v>108000</v>
      </c>
      <c r="E56" s="168">
        <v>99000</v>
      </c>
      <c r="F56" s="168">
        <v>99000</v>
      </c>
      <c r="G56" s="168">
        <v>0</v>
      </c>
      <c r="H56" s="333"/>
    </row>
    <row r="57" spans="1:8" ht="21">
      <c r="A57" s="103"/>
      <c r="B57" s="103" t="s">
        <v>474</v>
      </c>
      <c r="C57" s="103" t="s">
        <v>440</v>
      </c>
      <c r="D57" s="103"/>
      <c r="E57" s="103"/>
      <c r="F57" s="103"/>
      <c r="G57" s="103"/>
      <c r="H57" s="104"/>
    </row>
    <row r="58" spans="1:8" ht="21">
      <c r="A58" s="105"/>
      <c r="B58" s="105"/>
      <c r="C58" s="105"/>
      <c r="D58" s="105"/>
      <c r="E58" s="105"/>
      <c r="F58" s="105"/>
      <c r="G58" s="105"/>
      <c r="H58" s="100"/>
    </row>
    <row r="59" spans="1:8" ht="21">
      <c r="A59" s="103" t="s">
        <v>12</v>
      </c>
      <c r="B59" s="103" t="s">
        <v>473</v>
      </c>
      <c r="C59" s="103" t="s">
        <v>441</v>
      </c>
      <c r="D59" s="168">
        <v>458000</v>
      </c>
      <c r="E59" s="168">
        <v>425000</v>
      </c>
      <c r="F59" s="168">
        <v>425000</v>
      </c>
      <c r="G59" s="168">
        <v>0</v>
      </c>
      <c r="H59" s="333"/>
    </row>
    <row r="60" spans="1:8" ht="21">
      <c r="A60" s="103"/>
      <c r="B60" s="103" t="s">
        <v>474</v>
      </c>
      <c r="C60" s="103" t="s">
        <v>442</v>
      </c>
      <c r="D60" s="103"/>
      <c r="E60" s="103"/>
      <c r="F60" s="103"/>
      <c r="G60" s="103"/>
      <c r="H60" s="104"/>
    </row>
    <row r="61" spans="1:8" ht="21">
      <c r="A61" s="105"/>
      <c r="B61" s="105"/>
      <c r="C61" s="105"/>
      <c r="D61" s="105"/>
      <c r="E61" s="105"/>
      <c r="F61" s="105"/>
      <c r="G61" s="105"/>
      <c r="H61" s="100"/>
    </row>
    <row r="62" spans="1:8" ht="21">
      <c r="A62" s="103" t="s">
        <v>12</v>
      </c>
      <c r="B62" s="103" t="s">
        <v>473</v>
      </c>
      <c r="C62" s="103" t="s">
        <v>443</v>
      </c>
      <c r="D62" s="168">
        <v>441000</v>
      </c>
      <c r="E62" s="168">
        <v>412000</v>
      </c>
      <c r="F62" s="168">
        <v>412000</v>
      </c>
      <c r="G62" s="168">
        <v>0</v>
      </c>
      <c r="H62" s="104"/>
    </row>
    <row r="63" spans="1:8" ht="21">
      <c r="A63" s="103"/>
      <c r="B63" s="103" t="s">
        <v>474</v>
      </c>
      <c r="C63" s="103" t="s">
        <v>444</v>
      </c>
      <c r="D63" s="103"/>
      <c r="E63" s="103"/>
      <c r="F63" s="103"/>
      <c r="G63" s="103"/>
      <c r="H63" s="104"/>
    </row>
    <row r="64" spans="1:8" ht="21">
      <c r="A64" s="105"/>
      <c r="B64" s="105"/>
      <c r="C64" s="105"/>
      <c r="D64" s="105"/>
      <c r="E64" s="105"/>
      <c r="F64" s="105"/>
      <c r="G64" s="105"/>
      <c r="H64" s="100"/>
    </row>
    <row r="65" spans="1:8" ht="21">
      <c r="A65" s="103" t="s">
        <v>12</v>
      </c>
      <c r="B65" s="103" t="s">
        <v>473</v>
      </c>
      <c r="C65" s="103" t="s">
        <v>433</v>
      </c>
      <c r="D65" s="168">
        <v>250000</v>
      </c>
      <c r="E65" s="168">
        <v>234000</v>
      </c>
      <c r="F65" s="168">
        <v>234000</v>
      </c>
      <c r="G65" s="168">
        <v>0</v>
      </c>
      <c r="H65" s="333"/>
    </row>
    <row r="66" spans="1:8" ht="21">
      <c r="A66" s="103"/>
      <c r="B66" s="103" t="s">
        <v>474</v>
      </c>
      <c r="C66" s="103" t="s">
        <v>445</v>
      </c>
      <c r="D66" s="103"/>
      <c r="E66" s="103"/>
      <c r="F66" s="103"/>
      <c r="G66" s="103"/>
      <c r="H66" s="104"/>
    </row>
    <row r="67" spans="1:8" ht="21">
      <c r="A67" s="105"/>
      <c r="B67" s="105"/>
      <c r="C67" s="105"/>
      <c r="D67" s="105"/>
      <c r="E67" s="105"/>
      <c r="F67" s="105"/>
      <c r="G67" s="105"/>
      <c r="H67" s="100"/>
    </row>
    <row r="68" spans="1:8" ht="21">
      <c r="A68" s="103" t="s">
        <v>12</v>
      </c>
      <c r="B68" s="103" t="s">
        <v>473</v>
      </c>
      <c r="C68" s="103" t="s">
        <v>464</v>
      </c>
      <c r="D68" s="168">
        <v>252000</v>
      </c>
      <c r="E68" s="168">
        <v>235000</v>
      </c>
      <c r="F68" s="168">
        <v>235000</v>
      </c>
      <c r="G68" s="168">
        <v>0</v>
      </c>
      <c r="H68" s="333"/>
    </row>
    <row r="69" spans="1:8" ht="21">
      <c r="A69" s="103"/>
      <c r="B69" s="103" t="s">
        <v>474</v>
      </c>
      <c r="C69" s="103" t="s">
        <v>465</v>
      </c>
      <c r="D69" s="103"/>
      <c r="E69" s="103"/>
      <c r="F69" s="103"/>
      <c r="G69" s="103"/>
      <c r="H69" s="104"/>
    </row>
    <row r="70" spans="1:8" ht="21">
      <c r="A70" s="105"/>
      <c r="B70" s="105"/>
      <c r="C70" s="105"/>
      <c r="D70" s="105"/>
      <c r="E70" s="105"/>
      <c r="F70" s="105"/>
      <c r="G70" s="105"/>
      <c r="H70" s="100"/>
    </row>
    <row r="71" spans="1:8" ht="21">
      <c r="A71" s="103" t="s">
        <v>12</v>
      </c>
      <c r="B71" s="103" t="s">
        <v>473</v>
      </c>
      <c r="C71" s="103" t="s">
        <v>428</v>
      </c>
      <c r="D71" s="168">
        <v>104000</v>
      </c>
      <c r="E71" s="168">
        <v>96000</v>
      </c>
      <c r="F71" s="168">
        <v>96000</v>
      </c>
      <c r="G71" s="168">
        <v>0</v>
      </c>
      <c r="H71" s="333"/>
    </row>
    <row r="72" spans="1:8" ht="21">
      <c r="A72" s="103"/>
      <c r="B72" s="103" t="s">
        <v>474</v>
      </c>
      <c r="C72" s="103" t="s">
        <v>446</v>
      </c>
      <c r="D72" s="103"/>
      <c r="E72" s="103"/>
      <c r="F72" s="103"/>
      <c r="G72" s="103"/>
      <c r="H72" s="104"/>
    </row>
    <row r="73" spans="1:8" ht="21">
      <c r="A73" s="105"/>
      <c r="B73" s="105"/>
      <c r="C73" s="105"/>
      <c r="D73" s="105"/>
      <c r="E73" s="105"/>
      <c r="F73" s="105"/>
      <c r="G73" s="105"/>
      <c r="H73" s="100"/>
    </row>
    <row r="74" spans="1:8" ht="21">
      <c r="A74" s="323"/>
      <c r="B74" s="323"/>
      <c r="C74" s="323"/>
      <c r="D74" s="323"/>
      <c r="E74" s="323"/>
      <c r="F74" s="323"/>
      <c r="G74" s="323"/>
      <c r="H74" s="334"/>
    </row>
    <row r="75" spans="1:8" ht="21">
      <c r="A75" s="322"/>
      <c r="B75" s="322"/>
      <c r="C75" s="322"/>
      <c r="D75" s="322"/>
      <c r="E75" s="322"/>
      <c r="F75" s="322"/>
      <c r="G75" s="322"/>
      <c r="H75" s="335"/>
    </row>
    <row r="76" spans="1:8" ht="21">
      <c r="A76" s="103" t="s">
        <v>12</v>
      </c>
      <c r="B76" s="103" t="s">
        <v>473</v>
      </c>
      <c r="C76" s="103" t="s">
        <v>447</v>
      </c>
      <c r="D76" s="168">
        <v>454000</v>
      </c>
      <c r="E76" s="168">
        <v>443000</v>
      </c>
      <c r="F76" s="168">
        <v>443000</v>
      </c>
      <c r="G76" s="168">
        <v>0</v>
      </c>
      <c r="H76" s="333"/>
    </row>
    <row r="77" spans="1:8" ht="21">
      <c r="A77" s="103"/>
      <c r="B77" s="103" t="s">
        <v>474</v>
      </c>
      <c r="C77" s="103" t="s">
        <v>448</v>
      </c>
      <c r="D77" s="103"/>
      <c r="E77" s="103"/>
      <c r="F77" s="103"/>
      <c r="G77" s="103"/>
      <c r="H77" s="104"/>
    </row>
    <row r="78" spans="1:8" ht="21">
      <c r="A78" s="103"/>
      <c r="B78" s="103"/>
      <c r="C78" s="103" t="s">
        <v>449</v>
      </c>
      <c r="D78" s="103"/>
      <c r="E78" s="103"/>
      <c r="F78" s="103"/>
      <c r="G78" s="103"/>
      <c r="H78" s="104"/>
    </row>
    <row r="79" spans="1:8" ht="21">
      <c r="A79" s="105"/>
      <c r="B79" s="105"/>
      <c r="C79" s="105"/>
      <c r="D79" s="105"/>
      <c r="E79" s="105"/>
      <c r="F79" s="105"/>
      <c r="G79" s="105"/>
      <c r="H79" s="100"/>
    </row>
    <row r="80" spans="1:8" ht="21">
      <c r="A80" s="103" t="s">
        <v>12</v>
      </c>
      <c r="B80" s="103" t="s">
        <v>473</v>
      </c>
      <c r="C80" s="103" t="s">
        <v>466</v>
      </c>
      <c r="D80" s="168">
        <v>247000</v>
      </c>
      <c r="E80" s="168">
        <v>229000</v>
      </c>
      <c r="F80" s="168">
        <v>229000</v>
      </c>
      <c r="G80" s="168">
        <v>0</v>
      </c>
      <c r="H80" s="333"/>
    </row>
    <row r="81" spans="1:8" ht="21">
      <c r="A81" s="103"/>
      <c r="B81" s="103" t="s">
        <v>474</v>
      </c>
      <c r="C81" s="103" t="s">
        <v>467</v>
      </c>
      <c r="D81" s="103"/>
      <c r="E81" s="103"/>
      <c r="F81" s="103"/>
      <c r="G81" s="103"/>
      <c r="H81" s="104"/>
    </row>
    <row r="82" spans="1:8" ht="21">
      <c r="A82" s="105"/>
      <c r="B82" s="105"/>
      <c r="C82" s="105"/>
      <c r="D82" s="105"/>
      <c r="E82" s="105"/>
      <c r="F82" s="105"/>
      <c r="G82" s="105"/>
      <c r="H82" s="100"/>
    </row>
    <row r="83" spans="1:8" ht="21">
      <c r="A83" s="103" t="s">
        <v>12</v>
      </c>
      <c r="B83" s="103" t="s">
        <v>473</v>
      </c>
      <c r="C83" s="103" t="s">
        <v>456</v>
      </c>
      <c r="D83" s="168">
        <v>478000</v>
      </c>
      <c r="E83" s="103"/>
      <c r="F83" s="103"/>
      <c r="G83" s="103"/>
      <c r="H83" s="104" t="s">
        <v>483</v>
      </c>
    </row>
    <row r="84" spans="1:8" ht="21">
      <c r="A84" s="103"/>
      <c r="B84" s="103" t="s">
        <v>474</v>
      </c>
      <c r="C84" s="103" t="s">
        <v>468</v>
      </c>
      <c r="D84" s="103"/>
      <c r="E84" s="103"/>
      <c r="F84" s="103"/>
      <c r="G84" s="103"/>
      <c r="H84" s="104" t="s">
        <v>484</v>
      </c>
    </row>
    <row r="85" spans="1:8" ht="21">
      <c r="A85" s="103"/>
      <c r="B85" s="103"/>
      <c r="C85" s="103" t="s">
        <v>469</v>
      </c>
      <c r="D85" s="103"/>
      <c r="E85" s="103"/>
      <c r="F85" s="103"/>
      <c r="G85" s="103"/>
      <c r="H85" s="104" t="s">
        <v>485</v>
      </c>
    </row>
    <row r="86" spans="1:8" ht="21">
      <c r="A86" s="105"/>
      <c r="B86" s="105"/>
      <c r="C86" s="105"/>
      <c r="D86" s="105"/>
      <c r="E86" s="105"/>
      <c r="F86" s="105"/>
      <c r="G86" s="105"/>
      <c r="H86" s="100" t="s">
        <v>486</v>
      </c>
    </row>
    <row r="87" spans="1:8" ht="21">
      <c r="A87" s="103" t="s">
        <v>12</v>
      </c>
      <c r="B87" s="103" t="s">
        <v>473</v>
      </c>
      <c r="C87" s="103" t="s">
        <v>450</v>
      </c>
      <c r="D87" s="168">
        <v>233000</v>
      </c>
      <c r="E87" s="168">
        <v>230000</v>
      </c>
      <c r="F87" s="168">
        <v>230000</v>
      </c>
      <c r="G87" s="168">
        <v>0</v>
      </c>
      <c r="H87" s="333"/>
    </row>
    <row r="88" spans="1:8" ht="21">
      <c r="A88" s="103"/>
      <c r="B88" s="103" t="s">
        <v>474</v>
      </c>
      <c r="C88" s="103" t="s">
        <v>451</v>
      </c>
      <c r="D88" s="103"/>
      <c r="E88" s="103"/>
      <c r="F88" s="103"/>
      <c r="G88" s="103"/>
      <c r="H88" s="104"/>
    </row>
    <row r="89" spans="1:8" ht="21">
      <c r="A89" s="105"/>
      <c r="B89" s="105"/>
      <c r="C89" s="105"/>
      <c r="D89" s="105"/>
      <c r="E89" s="105"/>
      <c r="F89" s="105"/>
      <c r="G89" s="105"/>
      <c r="H89" s="100"/>
    </row>
    <row r="90" spans="1:8" ht="21">
      <c r="A90" s="103" t="s">
        <v>12</v>
      </c>
      <c r="B90" s="103" t="s">
        <v>473</v>
      </c>
      <c r="C90" s="103" t="s">
        <v>470</v>
      </c>
      <c r="D90" s="168">
        <v>445000</v>
      </c>
      <c r="E90" s="168">
        <v>412000</v>
      </c>
      <c r="F90" s="168">
        <v>412000</v>
      </c>
      <c r="G90" s="168">
        <v>0</v>
      </c>
      <c r="H90" s="333"/>
    </row>
    <row r="91" spans="1:8" ht="21">
      <c r="A91" s="103"/>
      <c r="B91" s="103" t="s">
        <v>474</v>
      </c>
      <c r="C91" s="103" t="s">
        <v>471</v>
      </c>
      <c r="D91" s="103"/>
      <c r="E91" s="103"/>
      <c r="F91" s="103"/>
      <c r="G91" s="103"/>
      <c r="H91" s="104"/>
    </row>
    <row r="92" spans="1:8" ht="21">
      <c r="A92" s="103"/>
      <c r="B92" s="103"/>
      <c r="C92" s="103" t="s">
        <v>472</v>
      </c>
      <c r="D92" s="103"/>
      <c r="E92" s="103"/>
      <c r="F92" s="103"/>
      <c r="G92" s="103"/>
      <c r="H92" s="104"/>
    </row>
    <row r="93" spans="1:8" ht="21">
      <c r="A93" s="105"/>
      <c r="B93" s="105"/>
      <c r="C93" s="105"/>
      <c r="D93" s="105"/>
      <c r="E93" s="105"/>
      <c r="F93" s="105"/>
      <c r="G93" s="105"/>
      <c r="H93" s="100"/>
    </row>
    <row r="94" spans="1:8" ht="21">
      <c r="A94" s="103" t="s">
        <v>12</v>
      </c>
      <c r="B94" s="103" t="s">
        <v>473</v>
      </c>
      <c r="C94" s="103" t="s">
        <v>452</v>
      </c>
      <c r="D94" s="168">
        <v>386000</v>
      </c>
      <c r="E94" s="103"/>
      <c r="F94" s="103"/>
      <c r="G94" s="103"/>
      <c r="H94" s="104" t="s">
        <v>483</v>
      </c>
    </row>
    <row r="95" spans="1:8" ht="21">
      <c r="A95" s="103"/>
      <c r="B95" s="103" t="s">
        <v>474</v>
      </c>
      <c r="C95" s="103" t="s">
        <v>453</v>
      </c>
      <c r="D95" s="103"/>
      <c r="E95" s="103"/>
      <c r="F95" s="103"/>
      <c r="G95" s="103"/>
      <c r="H95" s="104" t="s">
        <v>484</v>
      </c>
    </row>
    <row r="96" spans="1:8" ht="21">
      <c r="A96" s="103"/>
      <c r="B96" s="103"/>
      <c r="C96" s="103"/>
      <c r="D96" s="103"/>
      <c r="E96" s="103"/>
      <c r="F96" s="103"/>
      <c r="G96" s="103"/>
      <c r="H96" s="104" t="s">
        <v>485</v>
      </c>
    </row>
    <row r="97" spans="1:8" ht="21">
      <c r="A97" s="105"/>
      <c r="B97" s="105"/>
      <c r="C97" s="105"/>
      <c r="D97" s="105"/>
      <c r="E97" s="105"/>
      <c r="F97" s="105"/>
      <c r="G97" s="105"/>
      <c r="H97" s="100" t="s">
        <v>486</v>
      </c>
    </row>
    <row r="98" spans="1:8" ht="21">
      <c r="A98" s="323"/>
      <c r="B98" s="323"/>
      <c r="C98" s="323"/>
      <c r="D98" s="323"/>
      <c r="E98" s="323"/>
      <c r="F98" s="323"/>
      <c r="G98" s="323"/>
      <c r="H98" s="334"/>
    </row>
    <row r="99" spans="1:8" ht="21">
      <c r="A99" s="322"/>
      <c r="B99" s="322"/>
      <c r="C99" s="322"/>
      <c r="D99" s="322"/>
      <c r="E99" s="322"/>
      <c r="F99" s="322"/>
      <c r="G99" s="322"/>
      <c r="H99" s="335"/>
    </row>
    <row r="100" spans="1:8" ht="21">
      <c r="A100" s="103" t="s">
        <v>12</v>
      </c>
      <c r="B100" s="103" t="s">
        <v>473</v>
      </c>
      <c r="C100" s="103" t="s">
        <v>454</v>
      </c>
      <c r="D100" s="168">
        <v>207000</v>
      </c>
      <c r="E100" s="168">
        <v>195000</v>
      </c>
      <c r="F100" s="168">
        <v>195000</v>
      </c>
      <c r="G100" s="168">
        <v>0</v>
      </c>
      <c r="H100" s="333"/>
    </row>
    <row r="101" spans="1:8" ht="21">
      <c r="A101" s="103"/>
      <c r="B101" s="103" t="s">
        <v>474</v>
      </c>
      <c r="C101" s="103" t="s">
        <v>455</v>
      </c>
      <c r="D101" s="103"/>
      <c r="E101" s="103"/>
      <c r="F101" s="103"/>
      <c r="G101" s="103"/>
      <c r="H101" s="104"/>
    </row>
    <row r="102" spans="1:8" ht="21">
      <c r="A102" s="105"/>
      <c r="B102" s="105"/>
      <c r="C102" s="105"/>
      <c r="D102" s="105"/>
      <c r="E102" s="105"/>
      <c r="F102" s="105"/>
      <c r="G102" s="105"/>
      <c r="H102" s="100"/>
    </row>
    <row r="103" spans="1:8" ht="21">
      <c r="A103" s="103" t="s">
        <v>12</v>
      </c>
      <c r="B103" s="103" t="s">
        <v>473</v>
      </c>
      <c r="C103" s="103" t="s">
        <v>456</v>
      </c>
      <c r="D103" s="168">
        <v>318000</v>
      </c>
      <c r="E103" s="103"/>
      <c r="F103" s="103"/>
      <c r="G103" s="103"/>
      <c r="H103" s="104" t="s">
        <v>483</v>
      </c>
    </row>
    <row r="104" spans="1:8" ht="21">
      <c r="A104" s="103"/>
      <c r="B104" s="103" t="s">
        <v>474</v>
      </c>
      <c r="C104" s="103" t="s">
        <v>457</v>
      </c>
      <c r="D104" s="103"/>
      <c r="E104" s="103"/>
      <c r="F104" s="103"/>
      <c r="G104" s="103"/>
      <c r="H104" s="104" t="s">
        <v>484</v>
      </c>
    </row>
    <row r="105" spans="1:8" ht="21">
      <c r="A105" s="103"/>
      <c r="B105" s="103"/>
      <c r="C105" s="103"/>
      <c r="D105" s="103"/>
      <c r="E105" s="103"/>
      <c r="F105" s="103"/>
      <c r="G105" s="103"/>
      <c r="H105" s="104" t="s">
        <v>485</v>
      </c>
    </row>
    <row r="106" spans="1:8" ht="21">
      <c r="A106" s="105"/>
      <c r="B106" s="105"/>
      <c r="C106" s="105"/>
      <c r="D106" s="105"/>
      <c r="E106" s="105"/>
      <c r="F106" s="105"/>
      <c r="G106" s="105"/>
      <c r="H106" s="100" t="s">
        <v>486</v>
      </c>
    </row>
    <row r="107" spans="1:8" ht="21">
      <c r="A107" s="103" t="s">
        <v>12</v>
      </c>
      <c r="B107" s="103" t="s">
        <v>473</v>
      </c>
      <c r="C107" s="103" t="s">
        <v>458</v>
      </c>
      <c r="D107" s="168">
        <v>469000</v>
      </c>
      <c r="E107" s="103"/>
      <c r="F107" s="103"/>
      <c r="G107" s="103"/>
      <c r="H107" s="104" t="s">
        <v>483</v>
      </c>
    </row>
    <row r="108" spans="1:8" ht="21">
      <c r="A108" s="103"/>
      <c r="B108" s="103" t="s">
        <v>474</v>
      </c>
      <c r="C108" s="103" t="s">
        <v>459</v>
      </c>
      <c r="D108" s="103"/>
      <c r="E108" s="103"/>
      <c r="F108" s="103"/>
      <c r="G108" s="103"/>
      <c r="H108" s="104" t="s">
        <v>484</v>
      </c>
    </row>
    <row r="109" spans="1:8" ht="21">
      <c r="A109" s="103"/>
      <c r="B109" s="103"/>
      <c r="C109" s="103" t="s">
        <v>460</v>
      </c>
      <c r="D109" s="103"/>
      <c r="E109" s="103"/>
      <c r="F109" s="103"/>
      <c r="G109" s="103"/>
      <c r="H109" s="104" t="s">
        <v>485</v>
      </c>
    </row>
    <row r="110" spans="1:8" ht="21">
      <c r="A110" s="103"/>
      <c r="B110" s="103"/>
      <c r="C110" s="103" t="s">
        <v>461</v>
      </c>
      <c r="D110" s="103"/>
      <c r="E110" s="103"/>
      <c r="F110" s="103"/>
      <c r="G110" s="103"/>
      <c r="H110" s="104" t="s">
        <v>486</v>
      </c>
    </row>
    <row r="111" spans="1:8" ht="21">
      <c r="A111" s="105"/>
      <c r="B111" s="105"/>
      <c r="C111" s="105"/>
      <c r="D111" s="105"/>
      <c r="E111" s="105"/>
      <c r="F111" s="105"/>
      <c r="G111" s="105"/>
      <c r="H111" s="100"/>
    </row>
    <row r="112" spans="1:8" ht="21">
      <c r="A112" s="396" t="s">
        <v>92</v>
      </c>
      <c r="B112" s="399"/>
      <c r="C112" s="397"/>
      <c r="D112" s="106">
        <f>SUM(D8:D111)</f>
        <v>9865000</v>
      </c>
      <c r="E112" s="106">
        <f>SUM(E8:E111)</f>
        <v>7849000</v>
      </c>
      <c r="F112" s="106">
        <f>SUM(F8:F111)</f>
        <v>6739000</v>
      </c>
      <c r="G112" s="106">
        <f>SUM(G8:G111)</f>
        <v>1110000</v>
      </c>
      <c r="H112" s="336">
        <f>SUM(H8:H111)</f>
        <v>0</v>
      </c>
    </row>
    <row r="113" spans="1:8" ht="21">
      <c r="A113" s="107"/>
      <c r="B113" s="107"/>
      <c r="C113" s="107"/>
      <c r="D113" s="107"/>
      <c r="E113" s="107"/>
      <c r="F113" s="107"/>
      <c r="G113" s="107"/>
      <c r="H113" s="161"/>
    </row>
    <row r="120" spans="1:8" s="160" customFormat="1" ht="20.25" customHeight="1">
      <c r="A120" s="244" t="s">
        <v>475</v>
      </c>
      <c r="B120" s="244"/>
      <c r="C120" s="244"/>
      <c r="D120" s="244"/>
      <c r="E120" s="244"/>
      <c r="F120" s="244"/>
      <c r="G120" s="245"/>
      <c r="H120" s="246"/>
    </row>
    <row r="121" spans="1:8" s="160" customFormat="1" ht="26.25" customHeight="1">
      <c r="A121" s="244" t="s">
        <v>476</v>
      </c>
      <c r="B121" s="244"/>
      <c r="C121" s="244"/>
      <c r="D121" s="244"/>
      <c r="E121" s="244"/>
      <c r="F121" s="244"/>
      <c r="G121" s="247"/>
      <c r="H121" s="246"/>
    </row>
    <row r="122" spans="1:8" s="160" customFormat="1" ht="23.25" customHeight="1">
      <c r="A122" s="244" t="s">
        <v>477</v>
      </c>
      <c r="B122" s="244"/>
      <c r="C122" s="244"/>
      <c r="D122" s="244"/>
      <c r="E122" s="244"/>
      <c r="F122" s="244"/>
      <c r="G122" s="245"/>
      <c r="H122" s="246"/>
    </row>
  </sheetData>
  <sheetProtection/>
  <mergeCells count="4">
    <mergeCell ref="A1:H1"/>
    <mergeCell ref="A2:H2"/>
    <mergeCell ref="A3:H3"/>
    <mergeCell ref="A112:C112"/>
  </mergeCells>
  <printOptions/>
  <pageMargins left="0.23" right="0.15748031496062992" top="0.41" bottom="0.53" header="0.1968503937007874" footer="0.3149606299212598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8" sqref="A8"/>
    </sheetView>
  </sheetViews>
  <sheetFormatPr defaultColWidth="9.140625" defaultRowHeight="20.25" customHeight="1"/>
  <cols>
    <col min="1" max="1" width="51.421875" style="160" customWidth="1"/>
    <col min="2" max="2" width="10.00390625" style="160" customWidth="1"/>
    <col min="3" max="3" width="10.28125" style="160" bestFit="1" customWidth="1"/>
    <col min="4" max="4" width="8.57421875" style="160" customWidth="1"/>
    <col min="5" max="5" width="9.140625" style="160" customWidth="1"/>
    <col min="6" max="6" width="8.57421875" style="160" customWidth="1"/>
    <col min="7" max="7" width="9.8515625" style="160" bestFit="1" customWidth="1"/>
    <col min="8" max="8" width="12.00390625" style="160" bestFit="1" customWidth="1"/>
    <col min="9" max="9" width="20.7109375" style="160" customWidth="1"/>
    <col min="10" max="10" width="11.140625" style="160" bestFit="1" customWidth="1"/>
    <col min="11" max="16384" width="9.140625" style="160" customWidth="1"/>
  </cols>
  <sheetData>
    <row r="1" spans="1:6" ht="20.25" customHeight="1">
      <c r="A1" s="379" t="s">
        <v>100</v>
      </c>
      <c r="B1" s="379"/>
      <c r="C1" s="379"/>
      <c r="D1" s="379"/>
      <c r="E1" s="379"/>
      <c r="F1" s="379"/>
    </row>
    <row r="2" spans="1:6" ht="20.25" customHeight="1">
      <c r="A2" s="379" t="s">
        <v>110</v>
      </c>
      <c r="B2" s="379"/>
      <c r="C2" s="379"/>
      <c r="D2" s="379"/>
      <c r="E2" s="379"/>
      <c r="F2" s="379"/>
    </row>
    <row r="3" spans="1:6" ht="20.25" customHeight="1">
      <c r="A3" s="413" t="s">
        <v>343</v>
      </c>
      <c r="B3" s="413"/>
      <c r="C3" s="413"/>
      <c r="D3" s="413"/>
      <c r="E3" s="413"/>
      <c r="F3" s="413"/>
    </row>
    <row r="4" spans="1:6" ht="20.25" customHeight="1">
      <c r="A4" s="414" t="s">
        <v>0</v>
      </c>
      <c r="B4" s="416" t="s">
        <v>1</v>
      </c>
      <c r="C4" s="418" t="s">
        <v>2</v>
      </c>
      <c r="D4" s="419"/>
      <c r="E4" s="418" t="s">
        <v>3</v>
      </c>
      <c r="F4" s="419"/>
    </row>
    <row r="5" spans="1:6" ht="20.25" customHeight="1">
      <c r="A5" s="415"/>
      <c r="B5" s="417"/>
      <c r="C5" s="420"/>
      <c r="D5" s="421"/>
      <c r="E5" s="420"/>
      <c r="F5" s="421"/>
    </row>
    <row r="6" spans="1:6" ht="20.25" customHeight="1">
      <c r="A6" s="196" t="s">
        <v>109</v>
      </c>
      <c r="B6" s="184" t="s">
        <v>487</v>
      </c>
      <c r="C6" s="405">
        <v>0</v>
      </c>
      <c r="D6" s="406"/>
      <c r="E6" s="411"/>
      <c r="F6" s="412"/>
    </row>
    <row r="7" spans="1:10" ht="20.25" customHeight="1">
      <c r="A7" s="268" t="s">
        <v>108</v>
      </c>
      <c r="B7" s="269" t="s">
        <v>487</v>
      </c>
      <c r="C7" s="405">
        <v>3479292.77</v>
      </c>
      <c r="D7" s="406"/>
      <c r="E7" s="405"/>
      <c r="F7" s="406"/>
      <c r="H7" s="160">
        <f>2038722.77-602345</f>
        <v>1436377.77</v>
      </c>
      <c r="J7" s="187"/>
    </row>
    <row r="8" spans="1:6" ht="20.25" customHeight="1">
      <c r="A8" s="268" t="s">
        <v>107</v>
      </c>
      <c r="B8" s="269" t="s">
        <v>487</v>
      </c>
      <c r="C8" s="405">
        <v>944294.87</v>
      </c>
      <c r="D8" s="406"/>
      <c r="E8" s="405"/>
      <c r="F8" s="406"/>
    </row>
    <row r="9" spans="1:8" ht="20.25" customHeight="1">
      <c r="A9" s="268" t="s">
        <v>106</v>
      </c>
      <c r="B9" s="269" t="s">
        <v>487</v>
      </c>
      <c r="C9" s="405">
        <v>259014.43</v>
      </c>
      <c r="D9" s="406"/>
      <c r="E9" s="405"/>
      <c r="F9" s="406"/>
      <c r="H9" s="188"/>
    </row>
    <row r="10" spans="1:10" ht="20.25" customHeight="1">
      <c r="A10" s="268" t="s">
        <v>105</v>
      </c>
      <c r="B10" s="269" t="s">
        <v>487</v>
      </c>
      <c r="C10" s="405">
        <v>2358592.77</v>
      </c>
      <c r="D10" s="406"/>
      <c r="E10" s="405"/>
      <c r="F10" s="406"/>
      <c r="H10" s="188">
        <f>SUM(C6:D10)</f>
        <v>7041194.84</v>
      </c>
      <c r="J10" s="187"/>
    </row>
    <row r="11" spans="1:10" ht="20.25" customHeight="1">
      <c r="A11" s="268" t="s">
        <v>310</v>
      </c>
      <c r="B11" s="269" t="s">
        <v>487</v>
      </c>
      <c r="C11" s="400">
        <v>13612802.69</v>
      </c>
      <c r="D11" s="401"/>
      <c r="E11" s="185"/>
      <c r="F11" s="186"/>
      <c r="H11" s="188"/>
      <c r="J11" s="187"/>
    </row>
    <row r="12" spans="1:6" ht="20.25" customHeight="1">
      <c r="A12" s="270" t="s">
        <v>278</v>
      </c>
      <c r="B12" s="269" t="s">
        <v>488</v>
      </c>
      <c r="C12" s="405">
        <v>2253954.51</v>
      </c>
      <c r="D12" s="406"/>
      <c r="E12" s="405"/>
      <c r="F12" s="406"/>
    </row>
    <row r="13" spans="1:8" ht="20.25" customHeight="1">
      <c r="A13" s="270" t="s">
        <v>104</v>
      </c>
      <c r="B13" s="269" t="s">
        <v>489</v>
      </c>
      <c r="C13" s="405">
        <v>8030.16</v>
      </c>
      <c r="D13" s="406"/>
      <c r="E13" s="405"/>
      <c r="F13" s="406"/>
      <c r="H13" s="187"/>
    </row>
    <row r="14" spans="1:8" ht="20.25" customHeight="1">
      <c r="A14" s="270" t="s">
        <v>195</v>
      </c>
      <c r="B14" s="269" t="s">
        <v>490</v>
      </c>
      <c r="C14" s="405">
        <v>479001</v>
      </c>
      <c r="D14" s="406"/>
      <c r="E14" s="185"/>
      <c r="F14" s="186"/>
      <c r="H14" s="187"/>
    </row>
    <row r="15" spans="1:8" ht="20.25" customHeight="1">
      <c r="A15" s="270" t="s">
        <v>311</v>
      </c>
      <c r="B15" s="269" t="s">
        <v>491</v>
      </c>
      <c r="C15" s="400">
        <v>30400</v>
      </c>
      <c r="D15" s="401"/>
      <c r="E15" s="185"/>
      <c r="F15" s="186"/>
      <c r="H15" s="187"/>
    </row>
    <row r="16" spans="1:6" ht="20.25" customHeight="1">
      <c r="A16" s="270" t="s">
        <v>6</v>
      </c>
      <c r="B16" s="269" t="s">
        <v>492</v>
      </c>
      <c r="C16" s="405">
        <v>0</v>
      </c>
      <c r="D16" s="406"/>
      <c r="E16" s="405"/>
      <c r="F16" s="406"/>
    </row>
    <row r="17" spans="1:6" ht="20.25" customHeight="1">
      <c r="A17" s="270" t="s">
        <v>21</v>
      </c>
      <c r="B17" s="269" t="s">
        <v>493</v>
      </c>
      <c r="C17" s="405">
        <v>0</v>
      </c>
      <c r="D17" s="406"/>
      <c r="E17" s="405"/>
      <c r="F17" s="406"/>
    </row>
    <row r="18" spans="1:6" ht="20.25" customHeight="1">
      <c r="A18" s="270" t="s">
        <v>22</v>
      </c>
      <c r="B18" s="269" t="s">
        <v>494</v>
      </c>
      <c r="C18" s="405">
        <v>0</v>
      </c>
      <c r="D18" s="406"/>
      <c r="E18" s="405"/>
      <c r="F18" s="406"/>
    </row>
    <row r="19" spans="1:6" ht="20.25" customHeight="1">
      <c r="A19" s="270" t="s">
        <v>7</v>
      </c>
      <c r="B19" s="269" t="s">
        <v>495</v>
      </c>
      <c r="C19" s="405">
        <v>0</v>
      </c>
      <c r="D19" s="406"/>
      <c r="E19" s="405"/>
      <c r="F19" s="406"/>
    </row>
    <row r="20" spans="1:8" ht="20.25" customHeight="1">
      <c r="A20" s="270" t="s">
        <v>8</v>
      </c>
      <c r="B20" s="269" t="s">
        <v>496</v>
      </c>
      <c r="C20" s="405">
        <v>0</v>
      </c>
      <c r="D20" s="406"/>
      <c r="E20" s="405"/>
      <c r="F20" s="406"/>
      <c r="H20" s="160">
        <f>1875585.05-31500</f>
        <v>1844085.05</v>
      </c>
    </row>
    <row r="21" spans="1:6" ht="20.25" customHeight="1">
      <c r="A21" s="270" t="s">
        <v>9</v>
      </c>
      <c r="B21" s="269" t="s">
        <v>497</v>
      </c>
      <c r="C21" s="405">
        <v>0</v>
      </c>
      <c r="D21" s="406"/>
      <c r="E21" s="405"/>
      <c r="F21" s="406"/>
    </row>
    <row r="22" spans="1:8" ht="20.25" customHeight="1">
      <c r="A22" s="270" t="s">
        <v>10</v>
      </c>
      <c r="B22" s="269" t="s">
        <v>498</v>
      </c>
      <c r="C22" s="409">
        <v>0</v>
      </c>
      <c r="D22" s="410"/>
      <c r="E22" s="405"/>
      <c r="F22" s="406"/>
      <c r="H22" s="160">
        <f>250296.25-201101.38</f>
        <v>49194.869999999995</v>
      </c>
    </row>
    <row r="23" spans="1:6" ht="20.25" customHeight="1">
      <c r="A23" s="270" t="s">
        <v>11</v>
      </c>
      <c r="B23" s="269" t="s">
        <v>499</v>
      </c>
      <c r="C23" s="405">
        <v>0</v>
      </c>
      <c r="D23" s="406"/>
      <c r="E23" s="405"/>
      <c r="F23" s="406"/>
    </row>
    <row r="24" spans="1:6" ht="20.25" customHeight="1">
      <c r="A24" s="270" t="s">
        <v>12</v>
      </c>
      <c r="B24" s="269" t="s">
        <v>500</v>
      </c>
      <c r="C24" s="405">
        <v>0</v>
      </c>
      <c r="D24" s="406"/>
      <c r="E24" s="405"/>
      <c r="F24" s="406"/>
    </row>
    <row r="25" spans="1:6" ht="20.25" customHeight="1">
      <c r="A25" s="270" t="s">
        <v>13</v>
      </c>
      <c r="B25" s="269" t="s">
        <v>501</v>
      </c>
      <c r="C25" s="405">
        <v>0</v>
      </c>
      <c r="D25" s="406"/>
      <c r="E25" s="405"/>
      <c r="F25" s="406"/>
    </row>
    <row r="26" spans="1:6" ht="20.25" customHeight="1">
      <c r="A26" s="270" t="s">
        <v>17</v>
      </c>
      <c r="B26" s="269" t="s">
        <v>502</v>
      </c>
      <c r="C26" s="400">
        <v>0</v>
      </c>
      <c r="D26" s="401"/>
      <c r="E26" s="185"/>
      <c r="F26" s="186"/>
    </row>
    <row r="27" spans="1:8" ht="20.25" customHeight="1">
      <c r="A27" s="270" t="s">
        <v>20</v>
      </c>
      <c r="B27" s="269" t="s">
        <v>503</v>
      </c>
      <c r="C27" s="405"/>
      <c r="D27" s="406"/>
      <c r="E27" s="405">
        <v>0</v>
      </c>
      <c r="F27" s="406"/>
      <c r="H27" s="188"/>
    </row>
    <row r="28" spans="1:10" ht="20.25" customHeight="1">
      <c r="A28" s="270" t="s">
        <v>103</v>
      </c>
      <c r="B28" s="269" t="s">
        <v>504</v>
      </c>
      <c r="C28" s="405"/>
      <c r="D28" s="406"/>
      <c r="E28" s="405">
        <v>2349391.57</v>
      </c>
      <c r="F28" s="406"/>
      <c r="H28" s="187"/>
      <c r="J28" s="187"/>
    </row>
    <row r="29" spans="1:10" ht="20.25" customHeight="1">
      <c r="A29" s="270" t="s">
        <v>102</v>
      </c>
      <c r="B29" s="269" t="s">
        <v>505</v>
      </c>
      <c r="C29" s="405"/>
      <c r="D29" s="406"/>
      <c r="E29" s="405">
        <v>9246404.22</v>
      </c>
      <c r="F29" s="406"/>
      <c r="H29" s="188"/>
      <c r="J29" s="187"/>
    </row>
    <row r="30" spans="1:6" ht="20.25" customHeight="1">
      <c r="A30" s="270" t="s">
        <v>15</v>
      </c>
      <c r="B30" s="269" t="s">
        <v>506</v>
      </c>
      <c r="C30" s="405"/>
      <c r="D30" s="406"/>
      <c r="E30" s="405">
        <v>2579820</v>
      </c>
      <c r="F30" s="406"/>
    </row>
    <row r="31" spans="1:6" ht="20.25" customHeight="1">
      <c r="A31" s="270" t="s">
        <v>312</v>
      </c>
      <c r="B31" s="269" t="s">
        <v>507</v>
      </c>
      <c r="C31" s="405"/>
      <c r="D31" s="406"/>
      <c r="E31" s="405">
        <v>30400</v>
      </c>
      <c r="F31" s="406"/>
    </row>
    <row r="32" spans="1:10" ht="20.25" customHeight="1">
      <c r="A32" s="105" t="s">
        <v>16</v>
      </c>
      <c r="B32" s="184" t="s">
        <v>508</v>
      </c>
      <c r="C32" s="407"/>
      <c r="D32" s="408"/>
      <c r="E32" s="407">
        <v>9219367.41</v>
      </c>
      <c r="F32" s="408"/>
      <c r="H32" s="187"/>
      <c r="J32" s="187"/>
    </row>
    <row r="33" spans="2:8" ht="20.25" customHeight="1" thickBot="1">
      <c r="B33" s="189"/>
      <c r="C33" s="402">
        <f>SUM(C6:D32)</f>
        <v>23425383.2</v>
      </c>
      <c r="D33" s="403"/>
      <c r="E33" s="402">
        <f>SUM(E27:F32)</f>
        <v>23425383.200000003</v>
      </c>
      <c r="F33" s="403"/>
      <c r="G33" s="188"/>
      <c r="H33" s="188"/>
    </row>
    <row r="34" spans="2:10" ht="20.25" customHeight="1" thickTop="1">
      <c r="B34" s="190"/>
      <c r="C34" s="191"/>
      <c r="D34" s="191"/>
      <c r="E34" s="191"/>
      <c r="F34" s="191"/>
      <c r="G34" s="188"/>
      <c r="H34" s="188"/>
      <c r="J34" s="188"/>
    </row>
    <row r="35" spans="1:10" ht="20.25" customHeight="1">
      <c r="A35" s="157" t="s">
        <v>101</v>
      </c>
      <c r="B35" s="158"/>
      <c r="C35" s="159"/>
      <c r="D35" s="159"/>
      <c r="E35" s="159"/>
      <c r="F35" s="159"/>
      <c r="H35" s="192"/>
      <c r="I35" s="192"/>
      <c r="J35" s="192"/>
    </row>
    <row r="36" spans="1:10" ht="20.25" customHeight="1">
      <c r="A36" s="159" t="s">
        <v>193</v>
      </c>
      <c r="B36" s="158"/>
      <c r="C36" s="159"/>
      <c r="D36" s="159"/>
      <c r="E36" s="159"/>
      <c r="F36" s="159"/>
      <c r="G36" s="95"/>
      <c r="H36" s="192"/>
      <c r="I36" s="192"/>
      <c r="J36" s="193"/>
    </row>
    <row r="37" spans="1:10" ht="20.25" customHeight="1">
      <c r="A37" s="159" t="s">
        <v>194</v>
      </c>
      <c r="B37" s="158"/>
      <c r="C37" s="159"/>
      <c r="D37" s="159"/>
      <c r="E37" s="159"/>
      <c r="F37" s="159"/>
      <c r="H37" s="192"/>
      <c r="I37" s="192"/>
      <c r="J37" s="193"/>
    </row>
    <row r="38" spans="1:10" ht="20.25" customHeight="1">
      <c r="A38" s="404"/>
      <c r="B38" s="404"/>
      <c r="C38" s="404"/>
      <c r="D38" s="404"/>
      <c r="E38" s="404"/>
      <c r="F38" s="404"/>
      <c r="H38" s="192"/>
      <c r="I38" s="192"/>
      <c r="J38" s="193"/>
    </row>
    <row r="39" spans="8:10" ht="20.25" customHeight="1">
      <c r="H39" s="192"/>
      <c r="I39" s="192"/>
      <c r="J39" s="192"/>
    </row>
    <row r="40" spans="8:10" ht="20.25" customHeight="1">
      <c r="H40" s="192"/>
      <c r="I40" s="192"/>
      <c r="J40" s="194"/>
    </row>
    <row r="41" spans="8:10" ht="20.25" customHeight="1">
      <c r="H41" s="195"/>
      <c r="I41" s="195"/>
      <c r="J41" s="195"/>
    </row>
  </sheetData>
  <sheetProtection/>
  <mergeCells count="60">
    <mergeCell ref="C6:D6"/>
    <mergeCell ref="E6:F6"/>
    <mergeCell ref="A1:F1"/>
    <mergeCell ref="A2:F2"/>
    <mergeCell ref="A3:F3"/>
    <mergeCell ref="A4:A5"/>
    <mergeCell ref="B4:B5"/>
    <mergeCell ref="C4:D5"/>
    <mergeCell ref="E4:F5"/>
    <mergeCell ref="C7:D7"/>
    <mergeCell ref="E7:F7"/>
    <mergeCell ref="C8:D8"/>
    <mergeCell ref="E8:F8"/>
    <mergeCell ref="C13:D13"/>
    <mergeCell ref="E13:F13"/>
    <mergeCell ref="C16:D16"/>
    <mergeCell ref="E16:F16"/>
    <mergeCell ref="C9:D9"/>
    <mergeCell ref="E9:F9"/>
    <mergeCell ref="C10:D10"/>
    <mergeCell ref="E10:F10"/>
    <mergeCell ref="C12:D12"/>
    <mergeCell ref="E12:F12"/>
    <mergeCell ref="C14:D14"/>
    <mergeCell ref="C11:D11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C27:D27"/>
    <mergeCell ref="E27:F27"/>
    <mergeCell ref="C28:D28"/>
    <mergeCell ref="E28:F28"/>
    <mergeCell ref="C29:D29"/>
    <mergeCell ref="E29:F29"/>
    <mergeCell ref="C15:D15"/>
    <mergeCell ref="C33:D33"/>
    <mergeCell ref="E33:F33"/>
    <mergeCell ref="A38:F38"/>
    <mergeCell ref="C30:D30"/>
    <mergeCell ref="E30:F30"/>
    <mergeCell ref="C31:D31"/>
    <mergeCell ref="E31:F31"/>
    <mergeCell ref="C32:D32"/>
    <mergeCell ref="E32:F32"/>
  </mergeCells>
  <printOptions/>
  <pageMargins left="0.27" right="0.14" top="0.25" bottom="0.24" header="0.14" footer="0.1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9.140625" style="95" customWidth="1"/>
    <col min="2" max="2" width="23.8515625" style="95" customWidth="1"/>
    <col min="3" max="3" width="21.140625" style="95" customWidth="1"/>
    <col min="4" max="4" width="21.421875" style="95" customWidth="1"/>
    <col min="5" max="5" width="21.140625" style="95" customWidth="1"/>
    <col min="6" max="6" width="16.57421875" style="95" customWidth="1"/>
    <col min="7" max="16384" width="9.140625" style="95" customWidth="1"/>
  </cols>
  <sheetData>
    <row r="1" spans="1:8" s="2" customFormat="1" ht="23.25">
      <c r="A1" s="395" t="s">
        <v>100</v>
      </c>
      <c r="B1" s="395"/>
      <c r="C1" s="395"/>
      <c r="D1" s="395"/>
      <c r="E1" s="395"/>
      <c r="F1" s="395"/>
      <c r="G1" s="197"/>
      <c r="H1" s="197"/>
    </row>
    <row r="2" spans="1:6" ht="21">
      <c r="A2" s="379" t="s">
        <v>196</v>
      </c>
      <c r="B2" s="379"/>
      <c r="C2" s="379"/>
      <c r="D2" s="379"/>
      <c r="E2" s="379"/>
      <c r="F2" s="379"/>
    </row>
    <row r="3" spans="1:6" ht="21">
      <c r="A3" s="379" t="s">
        <v>410</v>
      </c>
      <c r="B3" s="379"/>
      <c r="C3" s="379"/>
      <c r="D3" s="379"/>
      <c r="E3" s="379"/>
      <c r="F3" s="379"/>
    </row>
    <row r="4" spans="1:6" ht="21">
      <c r="A4" s="170" t="s">
        <v>197</v>
      </c>
      <c r="B4" s="170" t="s">
        <v>141</v>
      </c>
      <c r="C4" s="170" t="s">
        <v>138</v>
      </c>
      <c r="D4" s="170" t="s">
        <v>18</v>
      </c>
      <c r="E4" s="170" t="s">
        <v>6</v>
      </c>
      <c r="F4" s="170" t="s">
        <v>19</v>
      </c>
    </row>
    <row r="5" spans="1:6" ht="21">
      <c r="A5" s="99" t="s">
        <v>6</v>
      </c>
      <c r="B5" s="99" t="s">
        <v>6</v>
      </c>
      <c r="C5" s="99" t="s">
        <v>117</v>
      </c>
      <c r="D5" s="102">
        <v>14974093</v>
      </c>
      <c r="E5" s="102">
        <v>14915040</v>
      </c>
      <c r="F5" s="102">
        <f>SUM(E5)</f>
        <v>14915040</v>
      </c>
    </row>
    <row r="6" spans="1:6" ht="21">
      <c r="A6" s="103"/>
      <c r="B6" s="103"/>
      <c r="C6" s="103"/>
      <c r="D6" s="103"/>
      <c r="E6" s="103"/>
      <c r="F6" s="103"/>
    </row>
    <row r="7" spans="1:6" ht="21">
      <c r="A7" s="103"/>
      <c r="B7" s="103"/>
      <c r="C7" s="103"/>
      <c r="D7" s="103"/>
      <c r="E7" s="103"/>
      <c r="F7" s="103"/>
    </row>
    <row r="8" spans="1:6" ht="21">
      <c r="A8" s="103"/>
      <c r="B8" s="103"/>
      <c r="C8" s="103"/>
      <c r="D8" s="103"/>
      <c r="E8" s="103"/>
      <c r="F8" s="103"/>
    </row>
    <row r="9" spans="1:6" ht="21">
      <c r="A9" s="103"/>
      <c r="B9" s="103"/>
      <c r="C9" s="103"/>
      <c r="D9" s="103"/>
      <c r="E9" s="103"/>
      <c r="F9" s="207"/>
    </row>
    <row r="10" spans="1:6" ht="21">
      <c r="A10" s="103"/>
      <c r="B10" s="103"/>
      <c r="C10" s="103"/>
      <c r="D10" s="103"/>
      <c r="E10" s="103"/>
      <c r="F10" s="103"/>
    </row>
    <row r="11" spans="1:6" ht="21">
      <c r="A11" s="103"/>
      <c r="B11" s="103"/>
      <c r="C11" s="103"/>
      <c r="D11" s="103"/>
      <c r="E11" s="103"/>
      <c r="F11" s="103"/>
    </row>
    <row r="12" spans="1:8" s="107" customFormat="1" ht="21">
      <c r="A12" s="396" t="s">
        <v>19</v>
      </c>
      <c r="B12" s="399"/>
      <c r="C12" s="397"/>
      <c r="D12" s="171">
        <f>SUM(D5:D11)</f>
        <v>14974093</v>
      </c>
      <c r="E12" s="171">
        <f>SUM(E5:E11)</f>
        <v>14915040</v>
      </c>
      <c r="F12" s="171">
        <f>SUM(F5:F11)</f>
        <v>14915040</v>
      </c>
      <c r="G12" s="208"/>
      <c r="H12" s="209"/>
    </row>
    <row r="13" s="107" customFormat="1" ht="21"/>
    <row r="14" spans="1:8" s="107" customFormat="1" ht="21">
      <c r="A14" s="107" t="s">
        <v>209</v>
      </c>
      <c r="D14" s="166"/>
      <c r="E14" s="166"/>
      <c r="F14" s="166"/>
      <c r="G14" s="166"/>
      <c r="H14" s="166"/>
    </row>
    <row r="15" spans="4:8" ht="21">
      <c r="D15" s="97"/>
      <c r="E15" s="97"/>
      <c r="F15" s="97"/>
      <c r="G15" s="97"/>
      <c r="H15" s="97"/>
    </row>
    <row r="16" spans="1:8" s="1" customFormat="1" ht="20.25" customHeight="1">
      <c r="A16" s="93" t="s">
        <v>151</v>
      </c>
      <c r="B16" s="93"/>
      <c r="C16" s="93"/>
      <c r="D16" s="203"/>
      <c r="E16" s="203"/>
      <c r="F16" s="203"/>
      <c r="G16" s="204"/>
      <c r="H16" s="205"/>
    </row>
    <row r="17" spans="1:8" s="1" customFormat="1" ht="26.25" customHeight="1">
      <c r="A17" s="93" t="s">
        <v>152</v>
      </c>
      <c r="B17" s="93"/>
      <c r="C17" s="93"/>
      <c r="D17" s="203"/>
      <c r="E17" s="203"/>
      <c r="F17" s="203"/>
      <c r="G17" s="10"/>
      <c r="H17" s="205"/>
    </row>
    <row r="18" spans="1:8" s="1" customFormat="1" ht="23.25" customHeight="1">
      <c r="A18" s="93" t="s">
        <v>153</v>
      </c>
      <c r="B18" s="93"/>
      <c r="C18" s="93"/>
      <c r="D18" s="203"/>
      <c r="E18" s="203"/>
      <c r="F18" s="203"/>
      <c r="G18" s="204"/>
      <c r="H18" s="205"/>
    </row>
  </sheetData>
  <sheetProtection/>
  <mergeCells count="4">
    <mergeCell ref="A1:F1"/>
    <mergeCell ref="A2:F2"/>
    <mergeCell ref="A3:F3"/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4.8515625" style="95" customWidth="1"/>
    <col min="2" max="2" width="24.7109375" style="95" customWidth="1"/>
    <col min="3" max="3" width="15.140625" style="95" customWidth="1"/>
    <col min="4" max="4" width="17.7109375" style="97" customWidth="1"/>
    <col min="5" max="5" width="18.421875" style="97" customWidth="1"/>
    <col min="6" max="6" width="16.421875" style="97" customWidth="1"/>
    <col min="7" max="7" width="17.00390625" style="97" customWidth="1"/>
    <col min="8" max="8" width="16.00390625" style="97" customWidth="1"/>
    <col min="9" max="16384" width="9.140625" style="95" customWidth="1"/>
  </cols>
  <sheetData>
    <row r="1" spans="1:8" s="2" customFormat="1" ht="23.25">
      <c r="A1" s="395" t="s">
        <v>100</v>
      </c>
      <c r="B1" s="395"/>
      <c r="C1" s="395"/>
      <c r="D1" s="395"/>
      <c r="E1" s="395"/>
      <c r="F1" s="395"/>
      <c r="G1" s="395"/>
      <c r="H1" s="395"/>
    </row>
    <row r="2" spans="1:8" s="107" customFormat="1" ht="21">
      <c r="A2" s="379" t="s">
        <v>198</v>
      </c>
      <c r="B2" s="379"/>
      <c r="C2" s="379"/>
      <c r="D2" s="379"/>
      <c r="E2" s="379"/>
      <c r="F2" s="379"/>
      <c r="G2" s="379"/>
      <c r="H2" s="379"/>
    </row>
    <row r="3" spans="1:8" s="107" customFormat="1" ht="21">
      <c r="A3" s="379" t="s">
        <v>410</v>
      </c>
      <c r="B3" s="379"/>
      <c r="C3" s="379"/>
      <c r="D3" s="379"/>
      <c r="E3" s="379"/>
      <c r="F3" s="379"/>
      <c r="G3" s="379"/>
      <c r="H3" s="379"/>
    </row>
    <row r="4" spans="1:8" s="107" customFormat="1" ht="21">
      <c r="A4" s="108" t="s">
        <v>197</v>
      </c>
      <c r="B4" s="108" t="s">
        <v>141</v>
      </c>
      <c r="C4" s="108" t="s">
        <v>138</v>
      </c>
      <c r="D4" s="200" t="s">
        <v>18</v>
      </c>
      <c r="E4" s="200" t="s">
        <v>199</v>
      </c>
      <c r="F4" s="200" t="s">
        <v>200</v>
      </c>
      <c r="G4" s="200" t="s">
        <v>202</v>
      </c>
      <c r="H4" s="200" t="s">
        <v>19</v>
      </c>
    </row>
    <row r="5" spans="1:8" s="107" customFormat="1" ht="21">
      <c r="A5" s="109"/>
      <c r="B5" s="109"/>
      <c r="C5" s="109"/>
      <c r="D5" s="201"/>
      <c r="E5" s="201"/>
      <c r="F5" s="201" t="s">
        <v>201</v>
      </c>
      <c r="G5" s="201"/>
      <c r="H5" s="201"/>
    </row>
    <row r="6" spans="1:8" ht="21">
      <c r="A6" s="198" t="s">
        <v>203</v>
      </c>
      <c r="B6" s="198" t="s">
        <v>204</v>
      </c>
      <c r="C6" s="198" t="s">
        <v>117</v>
      </c>
      <c r="D6" s="202">
        <v>3016720</v>
      </c>
      <c r="E6" s="202">
        <v>2794784</v>
      </c>
      <c r="F6" s="202"/>
      <c r="G6" s="202"/>
      <c r="H6" s="202">
        <f>SUM(E6:G6)</f>
        <v>2794784</v>
      </c>
    </row>
    <row r="7" spans="1:8" ht="21">
      <c r="A7" s="198"/>
      <c r="B7" s="198" t="s">
        <v>22</v>
      </c>
      <c r="C7" s="198" t="s">
        <v>117</v>
      </c>
      <c r="D7" s="202">
        <f>4214378+2202877</f>
        <v>6417255</v>
      </c>
      <c r="E7" s="202">
        <v>3436806</v>
      </c>
      <c r="F7" s="202"/>
      <c r="G7" s="202">
        <v>1881379</v>
      </c>
      <c r="H7" s="202">
        <f aca="true" t="shared" si="0" ref="H7:H15">SUM(E7:G7)</f>
        <v>5318185</v>
      </c>
    </row>
    <row r="8" spans="1:8" ht="21">
      <c r="A8" s="198" t="s">
        <v>205</v>
      </c>
      <c r="B8" s="198" t="s">
        <v>7</v>
      </c>
      <c r="C8" s="198" t="s">
        <v>117</v>
      </c>
      <c r="D8" s="202">
        <f>634000+1000-33000+85000</f>
        <v>687000</v>
      </c>
      <c r="E8" s="202">
        <v>148626</v>
      </c>
      <c r="F8" s="202"/>
      <c r="G8" s="202">
        <v>77000</v>
      </c>
      <c r="H8" s="202">
        <f t="shared" si="0"/>
        <v>225626</v>
      </c>
    </row>
    <row r="9" spans="1:8" ht="21">
      <c r="A9" s="198"/>
      <c r="B9" s="198" t="s">
        <v>8</v>
      </c>
      <c r="C9" s="198" t="s">
        <v>117</v>
      </c>
      <c r="D9" s="202">
        <f>1229000+350000+440000</f>
        <v>2019000</v>
      </c>
      <c r="E9" s="202">
        <v>1103574.66</v>
      </c>
      <c r="F9" s="202"/>
      <c r="G9" s="202">
        <v>177238</v>
      </c>
      <c r="H9" s="202">
        <f t="shared" si="0"/>
        <v>1280812.66</v>
      </c>
    </row>
    <row r="10" spans="1:8" ht="21">
      <c r="A10" s="198"/>
      <c r="B10" s="198" t="s">
        <v>9</v>
      </c>
      <c r="C10" s="198" t="s">
        <v>117</v>
      </c>
      <c r="D10" s="202">
        <f>350000+22000+70000</f>
        <v>442000</v>
      </c>
      <c r="E10" s="202">
        <v>232529.6</v>
      </c>
      <c r="F10" s="202"/>
      <c r="G10" s="202">
        <v>54020</v>
      </c>
      <c r="H10" s="202">
        <f t="shared" si="0"/>
        <v>286549.6</v>
      </c>
    </row>
    <row r="11" spans="1:8" ht="21">
      <c r="A11" s="198"/>
      <c r="B11" s="198" t="s">
        <v>10</v>
      </c>
      <c r="C11" s="198" t="s">
        <v>117</v>
      </c>
      <c r="D11" s="202">
        <v>574000</v>
      </c>
      <c r="E11" s="202">
        <v>424366.65</v>
      </c>
      <c r="F11" s="202"/>
      <c r="G11" s="202"/>
      <c r="H11" s="202">
        <f t="shared" si="0"/>
        <v>424366.65</v>
      </c>
    </row>
    <row r="12" spans="1:8" ht="21">
      <c r="A12" s="198" t="s">
        <v>206</v>
      </c>
      <c r="B12" s="198" t="s">
        <v>11</v>
      </c>
      <c r="C12" s="198" t="s">
        <v>117</v>
      </c>
      <c r="D12" s="202">
        <v>182000</v>
      </c>
      <c r="E12" s="202">
        <v>95600</v>
      </c>
      <c r="F12" s="202"/>
      <c r="G12" s="202"/>
      <c r="H12" s="202">
        <f t="shared" si="0"/>
        <v>95600</v>
      </c>
    </row>
    <row r="13" spans="1:8" ht="21">
      <c r="A13" s="198"/>
      <c r="B13" s="198" t="s">
        <v>12</v>
      </c>
      <c r="C13" s="198"/>
      <c r="D13" s="202"/>
      <c r="E13" s="202"/>
      <c r="F13" s="202"/>
      <c r="G13" s="202"/>
      <c r="H13" s="202">
        <f t="shared" si="0"/>
        <v>0</v>
      </c>
    </row>
    <row r="14" spans="1:8" ht="21">
      <c r="A14" s="198" t="s">
        <v>207</v>
      </c>
      <c r="B14" s="198" t="s">
        <v>17</v>
      </c>
      <c r="C14" s="198" t="s">
        <v>117</v>
      </c>
      <c r="D14" s="202">
        <v>25000</v>
      </c>
      <c r="E14" s="202">
        <v>0</v>
      </c>
      <c r="F14" s="202"/>
      <c r="G14" s="202"/>
      <c r="H14" s="202">
        <f t="shared" si="0"/>
        <v>0</v>
      </c>
    </row>
    <row r="15" spans="1:8" ht="21">
      <c r="A15" s="198" t="s">
        <v>208</v>
      </c>
      <c r="B15" s="198" t="s">
        <v>13</v>
      </c>
      <c r="C15" s="198" t="s">
        <v>117</v>
      </c>
      <c r="D15" s="202">
        <v>48400</v>
      </c>
      <c r="E15" s="202">
        <v>29325</v>
      </c>
      <c r="F15" s="202"/>
      <c r="G15" s="202"/>
      <c r="H15" s="202">
        <f t="shared" si="0"/>
        <v>29325</v>
      </c>
    </row>
    <row r="16" spans="1:8" s="107" customFormat="1" ht="21">
      <c r="A16" s="396" t="s">
        <v>19</v>
      </c>
      <c r="B16" s="399"/>
      <c r="C16" s="397"/>
      <c r="D16" s="171">
        <f>SUM(D6:D15)</f>
        <v>13411375</v>
      </c>
      <c r="E16" s="171">
        <f>SUM(E6:E15)</f>
        <v>8265611.91</v>
      </c>
      <c r="F16" s="171">
        <f>SUM(F6:F15)</f>
        <v>0</v>
      </c>
      <c r="G16" s="171">
        <f>SUM(G6:G15)</f>
        <v>2189637</v>
      </c>
      <c r="H16" s="171">
        <f>SUM(H6:H15)</f>
        <v>10455248.91</v>
      </c>
    </row>
    <row r="17" ht="21">
      <c r="A17" s="107" t="s">
        <v>209</v>
      </c>
    </row>
    <row r="19" spans="1:8" s="1" customFormat="1" ht="20.25" customHeight="1">
      <c r="A19" s="93" t="s">
        <v>151</v>
      </c>
      <c r="B19" s="93"/>
      <c r="C19" s="93"/>
      <c r="D19" s="203"/>
      <c r="E19" s="203"/>
      <c r="F19" s="203"/>
      <c r="G19" s="204"/>
      <c r="H19" s="205"/>
    </row>
    <row r="20" spans="1:8" s="1" customFormat="1" ht="26.25" customHeight="1">
      <c r="A20" s="93" t="s">
        <v>152</v>
      </c>
      <c r="B20" s="93"/>
      <c r="C20" s="93"/>
      <c r="D20" s="203"/>
      <c r="E20" s="203"/>
      <c r="F20" s="203"/>
      <c r="G20" s="10"/>
      <c r="H20" s="205"/>
    </row>
    <row r="21" spans="1:8" s="1" customFormat="1" ht="23.25" customHeight="1">
      <c r="A21" s="93" t="s">
        <v>153</v>
      </c>
      <c r="B21" s="93"/>
      <c r="C21" s="93"/>
      <c r="D21" s="203"/>
      <c r="E21" s="203"/>
      <c r="F21" s="203"/>
      <c r="G21" s="204"/>
      <c r="H21" s="205"/>
    </row>
  </sheetData>
  <sheetProtection/>
  <mergeCells count="4">
    <mergeCell ref="A1:H1"/>
    <mergeCell ref="A2:H2"/>
    <mergeCell ref="A3:H3"/>
    <mergeCell ref="A16:C16"/>
  </mergeCells>
  <printOptions/>
  <pageMargins left="0.38" right="0.26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8515625" style="95" customWidth="1"/>
    <col min="2" max="2" width="24.7109375" style="95" customWidth="1"/>
    <col min="3" max="3" width="15.140625" style="95" customWidth="1"/>
    <col min="4" max="4" width="17.7109375" style="97" customWidth="1"/>
    <col min="5" max="5" width="18.421875" style="97" customWidth="1"/>
    <col min="6" max="6" width="16.421875" style="97" customWidth="1"/>
    <col min="7" max="7" width="17.00390625" style="97" customWidth="1"/>
    <col min="8" max="8" width="14.421875" style="97" customWidth="1"/>
    <col min="9" max="16384" width="9.140625" style="95" customWidth="1"/>
  </cols>
  <sheetData>
    <row r="1" spans="1:8" s="2" customFormat="1" ht="23.25">
      <c r="A1" s="395" t="s">
        <v>100</v>
      </c>
      <c r="B1" s="395"/>
      <c r="C1" s="395"/>
      <c r="D1" s="395"/>
      <c r="E1" s="395"/>
      <c r="F1" s="395"/>
      <c r="G1" s="395"/>
      <c r="H1" s="395"/>
    </row>
    <row r="2" spans="1:8" s="107" customFormat="1" ht="21">
      <c r="A2" s="379" t="s">
        <v>210</v>
      </c>
      <c r="B2" s="379"/>
      <c r="C2" s="379"/>
      <c r="D2" s="379"/>
      <c r="E2" s="379"/>
      <c r="F2" s="379"/>
      <c r="G2" s="379"/>
      <c r="H2" s="379"/>
    </row>
    <row r="3" spans="1:8" s="107" customFormat="1" ht="21">
      <c r="A3" s="379" t="s">
        <v>410</v>
      </c>
      <c r="B3" s="379"/>
      <c r="C3" s="379"/>
      <c r="D3" s="379"/>
      <c r="E3" s="379"/>
      <c r="F3" s="379"/>
      <c r="G3" s="379"/>
      <c r="H3" s="379"/>
    </row>
    <row r="4" spans="1:8" s="107" customFormat="1" ht="21">
      <c r="A4" s="108" t="s">
        <v>197</v>
      </c>
      <c r="B4" s="108" t="s">
        <v>141</v>
      </c>
      <c r="C4" s="108" t="s">
        <v>138</v>
      </c>
      <c r="D4" s="200" t="s">
        <v>18</v>
      </c>
      <c r="E4" s="200" t="s">
        <v>199</v>
      </c>
      <c r="F4" s="200"/>
      <c r="G4" s="200" t="s">
        <v>214</v>
      </c>
      <c r="H4" s="200" t="s">
        <v>19</v>
      </c>
    </row>
    <row r="5" spans="1:8" s="107" customFormat="1" ht="21">
      <c r="A5" s="199"/>
      <c r="B5" s="199"/>
      <c r="C5" s="199"/>
      <c r="D5" s="206"/>
      <c r="E5" s="206" t="s">
        <v>211</v>
      </c>
      <c r="F5" s="206" t="s">
        <v>213</v>
      </c>
      <c r="G5" s="206" t="s">
        <v>215</v>
      </c>
      <c r="H5" s="206"/>
    </row>
    <row r="6" spans="1:8" s="107" customFormat="1" ht="21">
      <c r="A6" s="109"/>
      <c r="B6" s="109"/>
      <c r="C6" s="109"/>
      <c r="D6" s="201"/>
      <c r="E6" s="201" t="s">
        <v>212</v>
      </c>
      <c r="F6" s="201"/>
      <c r="G6" s="201" t="s">
        <v>216</v>
      </c>
      <c r="H6" s="201"/>
    </row>
    <row r="7" spans="1:8" ht="21">
      <c r="A7" s="198" t="s">
        <v>203</v>
      </c>
      <c r="B7" s="198" t="s">
        <v>204</v>
      </c>
      <c r="C7" s="198"/>
      <c r="D7" s="202"/>
      <c r="E7" s="202"/>
      <c r="F7" s="202"/>
      <c r="G7" s="202"/>
      <c r="H7" s="202"/>
    </row>
    <row r="8" spans="1:8" ht="21">
      <c r="A8" s="198"/>
      <c r="B8" s="198" t="s">
        <v>22</v>
      </c>
      <c r="C8" s="198"/>
      <c r="D8" s="202"/>
      <c r="E8" s="202"/>
      <c r="F8" s="202"/>
      <c r="G8" s="202"/>
      <c r="H8" s="202"/>
    </row>
    <row r="9" spans="1:8" ht="21">
      <c r="A9" s="198" t="s">
        <v>205</v>
      </c>
      <c r="B9" s="198" t="s">
        <v>7</v>
      </c>
      <c r="C9" s="198"/>
      <c r="D9" s="202"/>
      <c r="E9" s="202"/>
      <c r="F9" s="202"/>
      <c r="G9" s="202"/>
      <c r="H9" s="202"/>
    </row>
    <row r="10" spans="1:8" ht="21">
      <c r="A10" s="198"/>
      <c r="B10" s="198" t="s">
        <v>8</v>
      </c>
      <c r="C10" s="198" t="s">
        <v>117</v>
      </c>
      <c r="D10" s="202">
        <v>160000</v>
      </c>
      <c r="E10" s="202"/>
      <c r="F10" s="202"/>
      <c r="G10" s="202">
        <v>52990</v>
      </c>
      <c r="H10" s="202">
        <f>SUM(E10:G10)</f>
        <v>52990</v>
      </c>
    </row>
    <row r="11" spans="1:8" ht="21">
      <c r="A11" s="198"/>
      <c r="B11" s="198" t="s">
        <v>9</v>
      </c>
      <c r="C11" s="198"/>
      <c r="D11" s="202"/>
      <c r="E11" s="202"/>
      <c r="F11" s="202"/>
      <c r="G11" s="202"/>
      <c r="H11" s="202"/>
    </row>
    <row r="12" spans="1:8" ht="21">
      <c r="A12" s="198"/>
      <c r="B12" s="198" t="s">
        <v>10</v>
      </c>
      <c r="C12" s="198"/>
      <c r="D12" s="202"/>
      <c r="E12" s="202"/>
      <c r="F12" s="202"/>
      <c r="G12" s="202"/>
      <c r="H12" s="202"/>
    </row>
    <row r="13" spans="1:8" ht="21">
      <c r="A13" s="198" t="s">
        <v>206</v>
      </c>
      <c r="B13" s="198" t="s">
        <v>11</v>
      </c>
      <c r="C13" s="198"/>
      <c r="D13" s="202"/>
      <c r="E13" s="202"/>
      <c r="F13" s="202"/>
      <c r="G13" s="202"/>
      <c r="H13" s="202"/>
    </row>
    <row r="14" spans="1:8" ht="21">
      <c r="A14" s="198"/>
      <c r="B14" s="198" t="s">
        <v>12</v>
      </c>
      <c r="C14" s="198"/>
      <c r="D14" s="202"/>
      <c r="E14" s="202"/>
      <c r="F14" s="202"/>
      <c r="G14" s="202"/>
      <c r="H14" s="202"/>
    </row>
    <row r="15" spans="1:8" ht="21">
      <c r="A15" s="198" t="s">
        <v>207</v>
      </c>
      <c r="B15" s="198" t="s">
        <v>17</v>
      </c>
      <c r="C15" s="198"/>
      <c r="D15" s="202"/>
      <c r="E15" s="202"/>
      <c r="F15" s="202"/>
      <c r="G15" s="202"/>
      <c r="H15" s="202"/>
    </row>
    <row r="16" spans="1:8" ht="21">
      <c r="A16" s="198" t="s">
        <v>208</v>
      </c>
      <c r="B16" s="198" t="s">
        <v>13</v>
      </c>
      <c r="C16" s="198"/>
      <c r="D16" s="202"/>
      <c r="E16" s="202"/>
      <c r="F16" s="202"/>
      <c r="G16" s="202"/>
      <c r="H16" s="202"/>
    </row>
    <row r="17" spans="1:8" s="107" customFormat="1" ht="21">
      <c r="A17" s="396" t="s">
        <v>19</v>
      </c>
      <c r="B17" s="399"/>
      <c r="C17" s="397"/>
      <c r="D17" s="171">
        <f>SUM(D10:D16)</f>
        <v>160000</v>
      </c>
      <c r="E17" s="171">
        <f>SUM(E10:E16)</f>
        <v>0</v>
      </c>
      <c r="F17" s="171">
        <f>SUM(F10:F16)</f>
        <v>0</v>
      </c>
      <c r="G17" s="171">
        <f>SUM(G10:G16)</f>
        <v>52990</v>
      </c>
      <c r="H17" s="171">
        <f>SUM(H10:H16)</f>
        <v>52990</v>
      </c>
    </row>
    <row r="18" ht="21">
      <c r="A18" s="107" t="s">
        <v>209</v>
      </c>
    </row>
    <row r="20" spans="1:8" s="1" customFormat="1" ht="20.25" customHeight="1">
      <c r="A20" s="93" t="s">
        <v>151</v>
      </c>
      <c r="B20" s="93"/>
      <c r="C20" s="93"/>
      <c r="D20" s="203"/>
      <c r="E20" s="203"/>
      <c r="F20" s="203"/>
      <c r="G20" s="204"/>
      <c r="H20" s="205"/>
    </row>
    <row r="21" spans="1:8" s="1" customFormat="1" ht="26.25" customHeight="1">
      <c r="A21" s="93" t="s">
        <v>152</v>
      </c>
      <c r="B21" s="93"/>
      <c r="C21" s="93"/>
      <c r="D21" s="203"/>
      <c r="E21" s="203"/>
      <c r="F21" s="203"/>
      <c r="G21" s="10"/>
      <c r="H21" s="205"/>
    </row>
    <row r="22" spans="1:8" s="1" customFormat="1" ht="23.25" customHeight="1">
      <c r="A22" s="93" t="s">
        <v>153</v>
      </c>
      <c r="B22" s="93"/>
      <c r="C22" s="93"/>
      <c r="D22" s="203"/>
      <c r="E22" s="203"/>
      <c r="F22" s="203"/>
      <c r="G22" s="204"/>
      <c r="H22" s="205"/>
    </row>
  </sheetData>
  <sheetProtection/>
  <mergeCells count="4">
    <mergeCell ref="A1:H1"/>
    <mergeCell ref="A2:H2"/>
    <mergeCell ref="A3:H3"/>
    <mergeCell ref="A17:C17"/>
  </mergeCells>
  <printOptions/>
  <pageMargins left="0.3937007874015748" right="0.31496062992125984" top="0.4330708661417323" bottom="0.472440944881889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4.8515625" style="95" customWidth="1"/>
    <col min="2" max="2" width="24.7109375" style="95" customWidth="1"/>
    <col min="3" max="3" width="15.140625" style="95" customWidth="1"/>
    <col min="4" max="4" width="17.7109375" style="97" customWidth="1"/>
    <col min="5" max="5" width="18.421875" style="97" customWidth="1"/>
    <col min="6" max="6" width="16.421875" style="97" customWidth="1"/>
    <col min="7" max="7" width="17.00390625" style="97" customWidth="1"/>
    <col min="8" max="8" width="14.421875" style="97" customWidth="1"/>
    <col min="9" max="16384" width="9.140625" style="95" customWidth="1"/>
  </cols>
  <sheetData>
    <row r="1" spans="1:8" s="2" customFormat="1" ht="23.25">
      <c r="A1" s="395" t="s">
        <v>100</v>
      </c>
      <c r="B1" s="395"/>
      <c r="C1" s="395"/>
      <c r="D1" s="395"/>
      <c r="E1" s="395"/>
      <c r="F1" s="395"/>
      <c r="G1" s="395"/>
      <c r="H1" s="395"/>
    </row>
    <row r="2" spans="1:8" s="107" customFormat="1" ht="21">
      <c r="A2" s="379" t="s">
        <v>217</v>
      </c>
      <c r="B2" s="379"/>
      <c r="C2" s="379"/>
      <c r="D2" s="379"/>
      <c r="E2" s="379"/>
      <c r="F2" s="379"/>
      <c r="G2" s="379"/>
      <c r="H2" s="379"/>
    </row>
    <row r="3" spans="1:8" s="107" customFormat="1" ht="21">
      <c r="A3" s="379" t="s">
        <v>410</v>
      </c>
      <c r="B3" s="379"/>
      <c r="C3" s="379"/>
      <c r="D3" s="379"/>
      <c r="E3" s="379"/>
      <c r="F3" s="379"/>
      <c r="G3" s="379"/>
      <c r="H3" s="379"/>
    </row>
    <row r="4" spans="1:8" s="107" customFormat="1" ht="21">
      <c r="A4" s="108" t="s">
        <v>197</v>
      </c>
      <c r="B4" s="108" t="s">
        <v>141</v>
      </c>
      <c r="C4" s="108" t="s">
        <v>138</v>
      </c>
      <c r="D4" s="200" t="s">
        <v>18</v>
      </c>
      <c r="E4" s="200" t="s">
        <v>199</v>
      </c>
      <c r="F4" s="200" t="s">
        <v>219</v>
      </c>
      <c r="G4" s="200" t="s">
        <v>222</v>
      </c>
      <c r="H4" s="200" t="s">
        <v>19</v>
      </c>
    </row>
    <row r="5" spans="1:8" s="107" customFormat="1" ht="21">
      <c r="A5" s="199"/>
      <c r="B5" s="199"/>
      <c r="C5" s="199"/>
      <c r="D5" s="206"/>
      <c r="E5" s="206" t="s">
        <v>218</v>
      </c>
      <c r="F5" s="206" t="s">
        <v>220</v>
      </c>
      <c r="G5" s="206" t="s">
        <v>223</v>
      </c>
      <c r="H5" s="206"/>
    </row>
    <row r="6" spans="1:8" s="107" customFormat="1" ht="21">
      <c r="A6" s="109"/>
      <c r="B6" s="109"/>
      <c r="C6" s="109"/>
      <c r="D6" s="201"/>
      <c r="E6" s="201"/>
      <c r="F6" s="201" t="s">
        <v>221</v>
      </c>
      <c r="G6" s="201"/>
      <c r="H6" s="201"/>
    </row>
    <row r="7" spans="1:8" ht="21">
      <c r="A7" s="198" t="s">
        <v>205</v>
      </c>
      <c r="B7" s="198" t="s">
        <v>7</v>
      </c>
      <c r="C7" s="198"/>
      <c r="D7" s="202"/>
      <c r="E7" s="202"/>
      <c r="F7" s="202"/>
      <c r="G7" s="202"/>
      <c r="H7" s="202"/>
    </row>
    <row r="8" spans="1:8" ht="21">
      <c r="A8" s="198"/>
      <c r="B8" s="198" t="s">
        <v>8</v>
      </c>
      <c r="C8" s="198" t="s">
        <v>117</v>
      </c>
      <c r="D8" s="202">
        <v>255400</v>
      </c>
      <c r="E8" s="202"/>
      <c r="F8" s="202">
        <v>137660</v>
      </c>
      <c r="G8" s="202"/>
      <c r="H8" s="202">
        <f>SUM(E8:G8)</f>
        <v>137660</v>
      </c>
    </row>
    <row r="9" spans="1:8" ht="21">
      <c r="A9" s="198"/>
      <c r="B9" s="198" t="s">
        <v>9</v>
      </c>
      <c r="C9" s="198" t="s">
        <v>117</v>
      </c>
      <c r="D9" s="202">
        <v>1375832</v>
      </c>
      <c r="E9" s="202"/>
      <c r="F9" s="202">
        <v>1318568.68</v>
      </c>
      <c r="G9" s="202"/>
      <c r="H9" s="202">
        <f>SUM(E9:G9)</f>
        <v>1318568.68</v>
      </c>
    </row>
    <row r="10" spans="1:8" ht="21">
      <c r="A10" s="198"/>
      <c r="B10" s="198" t="s">
        <v>10</v>
      </c>
      <c r="C10" s="198"/>
      <c r="D10" s="202"/>
      <c r="E10" s="202"/>
      <c r="F10" s="202"/>
      <c r="G10" s="202"/>
      <c r="H10" s="202"/>
    </row>
    <row r="11" spans="1:8" ht="21">
      <c r="A11" s="198" t="s">
        <v>206</v>
      </c>
      <c r="B11" s="198" t="s">
        <v>11</v>
      </c>
      <c r="C11" s="198" t="s">
        <v>117</v>
      </c>
      <c r="D11" s="202">
        <v>4300</v>
      </c>
      <c r="E11" s="202"/>
      <c r="F11" s="202">
        <v>4300</v>
      </c>
      <c r="G11" s="202"/>
      <c r="H11" s="202">
        <f>SUM(E11:G11)</f>
        <v>4300</v>
      </c>
    </row>
    <row r="12" spans="1:8" ht="21">
      <c r="A12" s="198"/>
      <c r="B12" s="198" t="s">
        <v>12</v>
      </c>
      <c r="C12" s="198"/>
      <c r="D12" s="202"/>
      <c r="E12" s="202"/>
      <c r="F12" s="202"/>
      <c r="G12" s="202"/>
      <c r="H12" s="202"/>
    </row>
    <row r="13" spans="1:8" ht="21">
      <c r="A13" s="198" t="s">
        <v>207</v>
      </c>
      <c r="B13" s="198" t="s">
        <v>17</v>
      </c>
      <c r="C13" s="198"/>
      <c r="D13" s="202"/>
      <c r="E13" s="202"/>
      <c r="F13" s="202"/>
      <c r="G13" s="202"/>
      <c r="H13" s="202"/>
    </row>
    <row r="14" spans="1:8" ht="21">
      <c r="A14" s="198" t="s">
        <v>208</v>
      </c>
      <c r="B14" s="198" t="s">
        <v>13</v>
      </c>
      <c r="C14" s="198" t="s">
        <v>117</v>
      </c>
      <c r="D14" s="202">
        <v>2925000</v>
      </c>
      <c r="E14" s="202"/>
      <c r="F14" s="202">
        <v>2925000</v>
      </c>
      <c r="G14" s="202">
        <v>5000</v>
      </c>
      <c r="H14" s="202">
        <f>SUM(E14:G14)</f>
        <v>2930000</v>
      </c>
    </row>
    <row r="15" spans="1:8" s="107" customFormat="1" ht="21">
      <c r="A15" s="396" t="s">
        <v>19</v>
      </c>
      <c r="B15" s="399"/>
      <c r="C15" s="397"/>
      <c r="D15" s="171">
        <f>SUM(D7:D14)</f>
        <v>4560532</v>
      </c>
      <c r="E15" s="172">
        <f>SUM(E7:E14)</f>
        <v>0</v>
      </c>
      <c r="F15" s="171">
        <f>SUM(F7:F14)</f>
        <v>4385528.68</v>
      </c>
      <c r="G15" s="171">
        <f>SUM(G7:G14)</f>
        <v>5000</v>
      </c>
      <c r="H15" s="171">
        <f>SUM(H7:H14)</f>
        <v>4390528.68</v>
      </c>
    </row>
    <row r="16" spans="1:8" s="107" customFormat="1" ht="21">
      <c r="A16" s="107" t="s">
        <v>209</v>
      </c>
      <c r="D16" s="166"/>
      <c r="E16" s="166"/>
      <c r="F16" s="166"/>
      <c r="G16" s="166"/>
      <c r="H16" s="166"/>
    </row>
    <row r="18" spans="1:8" s="1" customFormat="1" ht="20.25" customHeight="1">
      <c r="A18" s="93" t="s">
        <v>151</v>
      </c>
      <c r="B18" s="93"/>
      <c r="C18" s="93"/>
      <c r="D18" s="203"/>
      <c r="E18" s="203"/>
      <c r="F18" s="203"/>
      <c r="G18" s="204"/>
      <c r="H18" s="205"/>
    </row>
    <row r="19" spans="1:8" s="1" customFormat="1" ht="26.25" customHeight="1">
      <c r="A19" s="93" t="s">
        <v>152</v>
      </c>
      <c r="B19" s="93"/>
      <c r="C19" s="93"/>
      <c r="D19" s="203"/>
      <c r="E19" s="203"/>
      <c r="F19" s="203"/>
      <c r="G19" s="10"/>
      <c r="H19" s="205"/>
    </row>
    <row r="20" spans="1:8" s="1" customFormat="1" ht="23.25" customHeight="1">
      <c r="A20" s="93" t="s">
        <v>153</v>
      </c>
      <c r="B20" s="93"/>
      <c r="C20" s="93"/>
      <c r="D20" s="203"/>
      <c r="E20" s="203"/>
      <c r="F20" s="203"/>
      <c r="G20" s="204"/>
      <c r="H20" s="205"/>
    </row>
  </sheetData>
  <sheetProtection/>
  <mergeCells count="4">
    <mergeCell ref="A1:H1"/>
    <mergeCell ref="A2:H2"/>
    <mergeCell ref="A3:H3"/>
    <mergeCell ref="A15:C15"/>
  </mergeCells>
  <printOptions/>
  <pageMargins left="0.3937007874015748" right="0.2755905511811024" top="0.4330708661417323" bottom="0.275590551181102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3">
      <selection activeCell="H29" sqref="H29"/>
    </sheetView>
  </sheetViews>
  <sheetFormatPr defaultColWidth="9.140625" defaultRowHeight="12.75"/>
  <cols>
    <col min="1" max="1" width="7.8515625" style="357" customWidth="1"/>
    <col min="2" max="2" width="8.57421875" style="358" customWidth="1"/>
    <col min="3" max="3" width="35.8515625" style="357" customWidth="1"/>
    <col min="4" max="4" width="13.8515625" style="340" customWidth="1"/>
    <col min="5" max="5" width="14.140625" style="340" customWidth="1"/>
    <col min="6" max="6" width="16.57421875" style="359" customWidth="1"/>
    <col min="7" max="7" width="35.57421875" style="340" customWidth="1"/>
    <col min="8" max="8" width="13.8515625" style="340" customWidth="1"/>
    <col min="9" max="9" width="3.00390625" style="340" customWidth="1"/>
    <col min="10" max="10" width="13.8515625" style="340" customWidth="1"/>
    <col min="11" max="11" width="3.00390625" style="340" customWidth="1"/>
    <col min="12" max="12" width="13.57421875" style="340" bestFit="1" customWidth="1"/>
    <col min="13" max="16384" width="9.140625" style="340" customWidth="1"/>
  </cols>
  <sheetData>
    <row r="1" spans="1:14" ht="21">
      <c r="A1" s="378" t="s">
        <v>100</v>
      </c>
      <c r="B1" s="378"/>
      <c r="C1" s="378"/>
      <c r="D1" s="378"/>
      <c r="E1" s="378"/>
      <c r="F1" s="378"/>
      <c r="G1" s="338"/>
      <c r="H1" s="338"/>
      <c r="I1" s="338"/>
      <c r="J1" s="338"/>
      <c r="K1" s="338"/>
      <c r="L1" s="339"/>
      <c r="M1" s="339"/>
      <c r="N1" s="339"/>
    </row>
    <row r="2" spans="1:14" ht="21">
      <c r="A2" s="378" t="s">
        <v>83</v>
      </c>
      <c r="B2" s="378"/>
      <c r="C2" s="378"/>
      <c r="D2" s="378"/>
      <c r="E2" s="378"/>
      <c r="F2" s="378"/>
      <c r="G2" s="338"/>
      <c r="H2" s="338"/>
      <c r="I2" s="338"/>
      <c r="J2" s="338"/>
      <c r="K2" s="338"/>
      <c r="L2" s="339"/>
      <c r="M2" s="339"/>
      <c r="N2" s="339"/>
    </row>
    <row r="3" spans="1:14" ht="21">
      <c r="A3" s="378" t="s">
        <v>346</v>
      </c>
      <c r="B3" s="378"/>
      <c r="C3" s="378"/>
      <c r="D3" s="378"/>
      <c r="E3" s="378"/>
      <c r="F3" s="378"/>
      <c r="G3" s="338"/>
      <c r="H3" s="338"/>
      <c r="I3" s="338"/>
      <c r="J3" s="338"/>
      <c r="K3" s="338"/>
      <c r="L3" s="339"/>
      <c r="M3" s="339"/>
      <c r="N3" s="339"/>
    </row>
    <row r="4" spans="1:14" ht="21">
      <c r="A4" s="341"/>
      <c r="B4" s="342"/>
      <c r="C4" s="341"/>
      <c r="D4" s="337" t="s">
        <v>30</v>
      </c>
      <c r="E4" s="337"/>
      <c r="F4" s="343"/>
      <c r="G4" s="337"/>
      <c r="H4" s="337"/>
      <c r="I4" s="337"/>
      <c r="J4" s="337"/>
      <c r="K4" s="337"/>
      <c r="L4" s="339"/>
      <c r="M4" s="339"/>
      <c r="N4" s="339"/>
    </row>
    <row r="5" spans="1:14" ht="21">
      <c r="A5" s="342" t="s">
        <v>84</v>
      </c>
      <c r="B5" s="342"/>
      <c r="C5" s="341"/>
      <c r="D5" s="337">
        <v>2</v>
      </c>
      <c r="E5" s="337"/>
      <c r="F5" s="344">
        <v>14296057.99</v>
      </c>
      <c r="G5" s="345"/>
      <c r="H5" s="337"/>
      <c r="I5" s="337"/>
      <c r="J5" s="337"/>
      <c r="K5" s="337"/>
      <c r="L5" s="339"/>
      <c r="M5" s="339"/>
      <c r="N5" s="339"/>
    </row>
    <row r="6" spans="1:14" ht="21">
      <c r="A6" s="342" t="s">
        <v>128</v>
      </c>
      <c r="B6" s="342"/>
      <c r="C6" s="341"/>
      <c r="D6" s="337"/>
      <c r="E6" s="337"/>
      <c r="F6" s="343"/>
      <c r="G6" s="337"/>
      <c r="H6" s="337"/>
      <c r="I6" s="337"/>
      <c r="J6" s="337"/>
      <c r="K6" s="337"/>
      <c r="L6" s="339"/>
      <c r="M6" s="339"/>
      <c r="N6" s="339"/>
    </row>
    <row r="7" spans="1:14" ht="21">
      <c r="A7" s="341"/>
      <c r="B7" s="342" t="s">
        <v>129</v>
      </c>
      <c r="C7" s="341"/>
      <c r="D7" s="337"/>
      <c r="E7" s="337"/>
      <c r="F7" s="343"/>
      <c r="G7" s="337"/>
      <c r="H7" s="337"/>
      <c r="I7" s="337"/>
      <c r="J7" s="337"/>
      <c r="K7" s="337"/>
      <c r="L7" s="339"/>
      <c r="M7" s="339"/>
      <c r="N7" s="339"/>
    </row>
    <row r="8" spans="1:14" ht="21">
      <c r="A8" s="341"/>
      <c r="B8" s="342"/>
      <c r="C8" s="341" t="s">
        <v>130</v>
      </c>
      <c r="D8" s="337">
        <v>3</v>
      </c>
      <c r="E8" s="337"/>
      <c r="F8" s="346">
        <v>20653997.53</v>
      </c>
      <c r="G8" s="337"/>
      <c r="H8" s="337"/>
      <c r="I8" s="337"/>
      <c r="J8" s="337"/>
      <c r="K8" s="337"/>
      <c r="L8" s="339"/>
      <c r="M8" s="339"/>
      <c r="N8" s="339"/>
    </row>
    <row r="9" spans="1:14" ht="21">
      <c r="A9" s="341"/>
      <c r="B9" s="342"/>
      <c r="C9" s="341" t="s">
        <v>278</v>
      </c>
      <c r="D9" s="337">
        <v>4</v>
      </c>
      <c r="E9" s="337"/>
      <c r="F9" s="346">
        <v>2253954.51</v>
      </c>
      <c r="G9" s="337"/>
      <c r="H9" s="337"/>
      <c r="I9" s="337"/>
      <c r="J9" s="337"/>
      <c r="K9" s="337"/>
      <c r="L9" s="339"/>
      <c r="M9" s="339"/>
      <c r="N9" s="339"/>
    </row>
    <row r="10" spans="1:14" ht="21">
      <c r="A10" s="341"/>
      <c r="B10" s="342"/>
      <c r="C10" s="341" t="s">
        <v>183</v>
      </c>
      <c r="D10" s="337">
        <v>5</v>
      </c>
      <c r="E10" s="337"/>
      <c r="F10" s="346">
        <v>8030.16</v>
      </c>
      <c r="G10" s="337"/>
      <c r="H10" s="337"/>
      <c r="I10" s="337"/>
      <c r="J10" s="337"/>
      <c r="K10" s="337"/>
      <c r="L10" s="339"/>
      <c r="M10" s="339"/>
      <c r="N10" s="339"/>
    </row>
    <row r="11" spans="1:14" ht="21">
      <c r="A11" s="341"/>
      <c r="B11" s="342"/>
      <c r="C11" s="341" t="s">
        <v>190</v>
      </c>
      <c r="D11" s="337"/>
      <c r="E11" s="337"/>
      <c r="F11" s="347">
        <v>479001</v>
      </c>
      <c r="G11" s="337"/>
      <c r="H11" s="337"/>
      <c r="I11" s="337"/>
      <c r="J11" s="337"/>
      <c r="K11" s="337"/>
      <c r="L11" s="339"/>
      <c r="M11" s="339"/>
      <c r="N11" s="339"/>
    </row>
    <row r="12" spans="1:14" ht="21">
      <c r="A12" s="341"/>
      <c r="B12" s="342"/>
      <c r="C12" s="342" t="s">
        <v>509</v>
      </c>
      <c r="D12" s="337"/>
      <c r="E12" s="337"/>
      <c r="F12" s="348">
        <f>SUM(F8:F11)</f>
        <v>23394983.2</v>
      </c>
      <c r="G12" s="337"/>
      <c r="H12" s="337"/>
      <c r="I12" s="337"/>
      <c r="J12" s="337"/>
      <c r="K12" s="337"/>
      <c r="L12" s="339"/>
      <c r="M12" s="339"/>
      <c r="N12" s="339"/>
    </row>
    <row r="13" spans="1:14" ht="21">
      <c r="A13" s="341"/>
      <c r="B13" s="342" t="s">
        <v>510</v>
      </c>
      <c r="C13" s="341"/>
      <c r="D13" s="337"/>
      <c r="E13" s="337"/>
      <c r="F13" s="348"/>
      <c r="G13" s="337"/>
      <c r="H13" s="337"/>
      <c r="I13" s="337"/>
      <c r="J13" s="337"/>
      <c r="K13" s="337"/>
      <c r="L13" s="339"/>
      <c r="M13" s="339"/>
      <c r="N13" s="339"/>
    </row>
    <row r="14" spans="1:14" ht="21">
      <c r="A14" s="341"/>
      <c r="B14" s="342"/>
      <c r="C14" s="341" t="s">
        <v>311</v>
      </c>
      <c r="D14" s="337"/>
      <c r="E14" s="337"/>
      <c r="F14" s="346">
        <v>30400</v>
      </c>
      <c r="G14" s="337"/>
      <c r="H14" s="337"/>
      <c r="I14" s="337"/>
      <c r="J14" s="337"/>
      <c r="K14" s="337"/>
      <c r="L14" s="339"/>
      <c r="M14" s="339"/>
      <c r="N14" s="339"/>
    </row>
    <row r="15" spans="1:14" ht="21">
      <c r="A15" s="341"/>
      <c r="B15" s="342"/>
      <c r="C15" s="342" t="s">
        <v>511</v>
      </c>
      <c r="D15" s="337"/>
      <c r="E15" s="337"/>
      <c r="F15" s="348">
        <v>30400</v>
      </c>
      <c r="G15" s="337"/>
      <c r="H15" s="337"/>
      <c r="I15" s="337"/>
      <c r="J15" s="337"/>
      <c r="K15" s="337"/>
      <c r="L15" s="339"/>
      <c r="M15" s="339"/>
      <c r="N15" s="339"/>
    </row>
    <row r="16" spans="1:14" ht="21">
      <c r="A16" s="341"/>
      <c r="B16" s="342" t="s">
        <v>184</v>
      </c>
      <c r="C16" s="341"/>
      <c r="D16" s="337"/>
      <c r="E16" s="337"/>
      <c r="F16" s="349">
        <f>F12+F15</f>
        <v>23425383.2</v>
      </c>
      <c r="G16" s="337"/>
      <c r="H16" s="337"/>
      <c r="I16" s="337"/>
      <c r="J16" s="337"/>
      <c r="K16" s="337"/>
      <c r="L16" s="339"/>
      <c r="M16" s="339"/>
      <c r="N16" s="339"/>
    </row>
    <row r="17" spans="1:14" ht="12" customHeight="1">
      <c r="A17" s="341"/>
      <c r="B17" s="342"/>
      <c r="C17" s="341"/>
      <c r="D17" s="337"/>
      <c r="E17" s="337"/>
      <c r="F17" s="343"/>
      <c r="G17" s="337"/>
      <c r="H17" s="337"/>
      <c r="I17" s="337"/>
      <c r="J17" s="337"/>
      <c r="K17" s="337"/>
      <c r="L17" s="339"/>
      <c r="M17" s="339"/>
      <c r="N17" s="339"/>
    </row>
    <row r="18" spans="1:14" ht="21">
      <c r="A18" s="342" t="s">
        <v>185</v>
      </c>
      <c r="B18" s="342"/>
      <c r="C18" s="341"/>
      <c r="D18" s="337"/>
      <c r="E18" s="337"/>
      <c r="F18" s="343"/>
      <c r="G18" s="337"/>
      <c r="H18" s="337"/>
      <c r="I18" s="337"/>
      <c r="J18" s="337"/>
      <c r="K18" s="337"/>
      <c r="L18" s="339"/>
      <c r="M18" s="339"/>
      <c r="N18" s="339"/>
    </row>
    <row r="19" spans="1:14" ht="21">
      <c r="A19" s="341"/>
      <c r="B19" s="342" t="s">
        <v>186</v>
      </c>
      <c r="C19" s="341"/>
      <c r="D19" s="337"/>
      <c r="E19" s="337"/>
      <c r="F19" s="343"/>
      <c r="G19" s="337"/>
      <c r="H19" s="337"/>
      <c r="I19" s="337"/>
      <c r="J19" s="337"/>
      <c r="K19" s="337"/>
      <c r="L19" s="339"/>
      <c r="M19" s="339"/>
      <c r="N19" s="339"/>
    </row>
    <row r="20" spans="1:14" ht="21">
      <c r="A20" s="341"/>
      <c r="B20" s="342"/>
      <c r="C20" s="341" t="s">
        <v>15</v>
      </c>
      <c r="D20" s="337">
        <v>6</v>
      </c>
      <c r="E20" s="337"/>
      <c r="F20" s="346">
        <v>2579820</v>
      </c>
      <c r="G20" s="337"/>
      <c r="H20" s="337"/>
      <c r="I20" s="337"/>
      <c r="J20" s="337"/>
      <c r="K20" s="337"/>
      <c r="L20" s="339"/>
      <c r="M20" s="339"/>
      <c r="N20" s="339"/>
    </row>
    <row r="21" spans="1:14" ht="23.25">
      <c r="A21" s="341"/>
      <c r="B21" s="342"/>
      <c r="C21" s="341" t="s">
        <v>187</v>
      </c>
      <c r="D21" s="337">
        <v>7</v>
      </c>
      <c r="E21" s="337"/>
      <c r="F21" s="350">
        <v>2349391.57</v>
      </c>
      <c r="G21" s="337"/>
      <c r="H21" s="337"/>
      <c r="I21" s="337"/>
      <c r="J21" s="337"/>
      <c r="K21" s="337"/>
      <c r="L21" s="339"/>
      <c r="M21" s="339"/>
      <c r="N21" s="339"/>
    </row>
    <row r="22" spans="1:14" ht="23.25">
      <c r="A22" s="341"/>
      <c r="B22" s="342"/>
      <c r="C22" s="342" t="s">
        <v>512</v>
      </c>
      <c r="D22" s="337"/>
      <c r="E22" s="337"/>
      <c r="F22" s="351">
        <f>SUM(F20:F21)</f>
        <v>4929211.57</v>
      </c>
      <c r="G22" s="337"/>
      <c r="H22" s="337"/>
      <c r="I22" s="337"/>
      <c r="J22" s="337"/>
      <c r="K22" s="337"/>
      <c r="L22" s="339"/>
      <c r="M22" s="339"/>
      <c r="N22" s="339"/>
    </row>
    <row r="23" spans="1:14" ht="21">
      <c r="A23" s="341"/>
      <c r="B23" s="342" t="s">
        <v>513</v>
      </c>
      <c r="C23" s="341"/>
      <c r="D23" s="337"/>
      <c r="E23" s="337"/>
      <c r="F23" s="343"/>
      <c r="G23" s="337"/>
      <c r="H23" s="337"/>
      <c r="I23" s="337"/>
      <c r="J23" s="337"/>
      <c r="K23" s="337"/>
      <c r="L23" s="339"/>
      <c r="M23" s="339"/>
      <c r="N23" s="339"/>
    </row>
    <row r="24" spans="1:14" ht="21">
      <c r="A24" s="341"/>
      <c r="B24" s="342"/>
      <c r="C24" s="341" t="s">
        <v>312</v>
      </c>
      <c r="D24" s="337"/>
      <c r="E24" s="337"/>
      <c r="F24" s="347">
        <v>30400</v>
      </c>
      <c r="G24" s="337"/>
      <c r="H24" s="337"/>
      <c r="I24" s="337"/>
      <c r="J24" s="337"/>
      <c r="K24" s="337"/>
      <c r="L24" s="339"/>
      <c r="M24" s="339"/>
      <c r="N24" s="339"/>
    </row>
    <row r="25" spans="1:14" ht="21">
      <c r="A25" s="341"/>
      <c r="B25" s="342"/>
      <c r="C25" s="342" t="s">
        <v>514</v>
      </c>
      <c r="D25" s="337"/>
      <c r="E25" s="337"/>
      <c r="F25" s="348">
        <v>30400</v>
      </c>
      <c r="G25" s="337"/>
      <c r="H25" s="337"/>
      <c r="I25" s="337"/>
      <c r="J25" s="337"/>
      <c r="K25" s="337"/>
      <c r="L25" s="339"/>
      <c r="M25" s="339"/>
      <c r="N25" s="339"/>
    </row>
    <row r="26" spans="1:14" ht="21">
      <c r="A26" s="341"/>
      <c r="B26" s="342" t="s">
        <v>188</v>
      </c>
      <c r="C26" s="341"/>
      <c r="D26" s="337"/>
      <c r="E26" s="337"/>
      <c r="F26" s="348">
        <f>F22+F25</f>
        <v>4959611.57</v>
      </c>
      <c r="G26" s="337"/>
      <c r="H26" s="337"/>
      <c r="I26" s="337"/>
      <c r="J26" s="337"/>
      <c r="K26" s="337"/>
      <c r="L26" s="339"/>
      <c r="M26" s="339"/>
      <c r="N26" s="339"/>
    </row>
    <row r="27" spans="1:14" ht="21">
      <c r="A27" s="342" t="s">
        <v>16</v>
      </c>
      <c r="B27" s="342"/>
      <c r="C27" s="341"/>
      <c r="D27" s="337"/>
      <c r="E27" s="337"/>
      <c r="F27" s="343"/>
      <c r="G27" s="337"/>
      <c r="H27" s="337"/>
      <c r="I27" s="337"/>
      <c r="J27" s="337"/>
      <c r="K27" s="337"/>
      <c r="L27" s="339"/>
      <c r="M27" s="339"/>
      <c r="N27" s="339"/>
    </row>
    <row r="28" spans="1:14" ht="21">
      <c r="A28" s="341"/>
      <c r="B28" s="342" t="s">
        <v>16</v>
      </c>
      <c r="C28" s="341"/>
      <c r="D28" s="337">
        <v>8</v>
      </c>
      <c r="E28" s="337"/>
      <c r="F28" s="343">
        <v>9219367.41</v>
      </c>
      <c r="G28" s="337"/>
      <c r="H28" s="337"/>
      <c r="I28" s="337"/>
      <c r="J28" s="337"/>
      <c r="K28" s="337"/>
      <c r="L28" s="339"/>
      <c r="M28" s="339"/>
      <c r="N28" s="339"/>
    </row>
    <row r="29" spans="1:14" ht="21">
      <c r="A29" s="341"/>
      <c r="B29" s="342" t="s">
        <v>14</v>
      </c>
      <c r="C29" s="341"/>
      <c r="D29" s="337">
        <v>9</v>
      </c>
      <c r="E29" s="337"/>
      <c r="F29" s="348">
        <v>9246404.22</v>
      </c>
      <c r="G29" s="337"/>
      <c r="H29" s="337"/>
      <c r="I29" s="337"/>
      <c r="J29" s="337"/>
      <c r="K29" s="337"/>
      <c r="L29" s="339"/>
      <c r="M29" s="339"/>
      <c r="N29" s="339"/>
    </row>
    <row r="30" spans="1:14" ht="21">
      <c r="A30" s="341"/>
      <c r="B30" s="342" t="s">
        <v>191</v>
      </c>
      <c r="C30" s="341"/>
      <c r="D30" s="337"/>
      <c r="E30" s="337"/>
      <c r="F30" s="348">
        <f>SUM(F28:F29)</f>
        <v>18465771.630000003</v>
      </c>
      <c r="G30" s="337"/>
      <c r="H30" s="337"/>
      <c r="I30" s="337"/>
      <c r="J30" s="337"/>
      <c r="K30" s="337"/>
      <c r="L30" s="339"/>
      <c r="M30" s="339"/>
      <c r="N30" s="339"/>
    </row>
    <row r="31" spans="1:14" ht="21">
      <c r="A31" s="342" t="s">
        <v>189</v>
      </c>
      <c r="B31" s="342"/>
      <c r="C31" s="341"/>
      <c r="D31" s="337"/>
      <c r="E31" s="337"/>
      <c r="F31" s="349">
        <f>F26+F30</f>
        <v>23425383.200000003</v>
      </c>
      <c r="G31" s="337"/>
      <c r="H31" s="337"/>
      <c r="I31" s="337"/>
      <c r="J31" s="337"/>
      <c r="K31" s="337"/>
      <c r="L31" s="339"/>
      <c r="M31" s="339"/>
      <c r="N31" s="339"/>
    </row>
    <row r="32" spans="1:14" ht="8.25" customHeight="1">
      <c r="A32" s="341"/>
      <c r="B32" s="342"/>
      <c r="C32" s="341"/>
      <c r="D32" s="337"/>
      <c r="E32" s="337"/>
      <c r="F32" s="343"/>
      <c r="G32" s="337"/>
      <c r="H32" s="337"/>
      <c r="I32" s="337"/>
      <c r="J32" s="337"/>
      <c r="K32" s="337"/>
      <c r="L32" s="339"/>
      <c r="M32" s="339"/>
      <c r="N32" s="339"/>
    </row>
    <row r="33" spans="1:14" ht="21">
      <c r="A33" s="342" t="s">
        <v>192</v>
      </c>
      <c r="B33" s="342"/>
      <c r="C33" s="341"/>
      <c r="D33" s="337"/>
      <c r="E33" s="337"/>
      <c r="F33" s="343"/>
      <c r="G33" s="337"/>
      <c r="H33" s="337"/>
      <c r="I33" s="337"/>
      <c r="J33" s="337"/>
      <c r="K33" s="337"/>
      <c r="L33" s="339"/>
      <c r="M33" s="339"/>
      <c r="N33" s="339"/>
    </row>
    <row r="34" spans="1:14" ht="21">
      <c r="A34" s="341"/>
      <c r="B34" s="342"/>
      <c r="C34" s="341"/>
      <c r="D34" s="337"/>
      <c r="E34" s="337"/>
      <c r="F34" s="343"/>
      <c r="G34" s="337"/>
      <c r="H34" s="337"/>
      <c r="I34" s="337"/>
      <c r="J34" s="337"/>
      <c r="K34" s="337"/>
      <c r="L34" s="339"/>
      <c r="M34" s="339"/>
      <c r="N34" s="339"/>
    </row>
    <row r="35" spans="1:14" ht="22.5" customHeight="1">
      <c r="A35" s="352"/>
      <c r="B35" s="353"/>
      <c r="C35" s="352"/>
      <c r="D35" s="339"/>
      <c r="E35" s="339"/>
      <c r="F35" s="187"/>
      <c r="G35" s="339"/>
      <c r="H35" s="339"/>
      <c r="I35" s="339"/>
      <c r="J35" s="354"/>
      <c r="K35" s="354"/>
      <c r="L35" s="354"/>
      <c r="M35" s="339"/>
      <c r="N35" s="339"/>
    </row>
    <row r="36" spans="1:7" s="160" customFormat="1" ht="20.25" customHeight="1">
      <c r="A36" s="244" t="s">
        <v>515</v>
      </c>
      <c r="B36" s="355"/>
      <c r="C36" s="244"/>
      <c r="D36" s="159"/>
      <c r="E36" s="159"/>
      <c r="F36" s="356"/>
      <c r="G36" s="159"/>
    </row>
    <row r="37" spans="1:8" s="160" customFormat="1" ht="25.5" customHeight="1">
      <c r="A37" s="244" t="s">
        <v>516</v>
      </c>
      <c r="B37" s="355"/>
      <c r="C37" s="244"/>
      <c r="D37" s="159"/>
      <c r="E37" s="159"/>
      <c r="F37" s="356"/>
      <c r="G37" s="159"/>
      <c r="H37" s="95"/>
    </row>
    <row r="38" spans="1:7" s="160" customFormat="1" ht="24" customHeight="1">
      <c r="A38" s="244" t="s">
        <v>517</v>
      </c>
      <c r="B38" s="355"/>
      <c r="C38" s="244"/>
      <c r="D38" s="159"/>
      <c r="E38" s="159"/>
      <c r="F38" s="356"/>
      <c r="G38" s="159"/>
    </row>
    <row r="39" spans="1:15" s="111" customFormat="1" ht="21.75" customHeight="1">
      <c r="A39" s="37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</row>
    <row r="40" spans="1:14" ht="18.75">
      <c r="A40" s="352"/>
      <c r="B40" s="353"/>
      <c r="C40" s="352"/>
      <c r="D40" s="339"/>
      <c r="E40" s="339"/>
      <c r="F40" s="187"/>
      <c r="G40" s="339"/>
      <c r="H40" s="339"/>
      <c r="I40" s="339"/>
      <c r="J40" s="339"/>
      <c r="K40" s="339"/>
      <c r="L40" s="339"/>
      <c r="M40" s="339"/>
      <c r="N40" s="339"/>
    </row>
    <row r="41" spans="1:14" ht="18.75">
      <c r="A41" s="352"/>
      <c r="B41" s="353"/>
      <c r="C41" s="352"/>
      <c r="D41" s="339"/>
      <c r="E41" s="339"/>
      <c r="F41" s="187"/>
      <c r="G41" s="339"/>
      <c r="H41" s="339"/>
      <c r="I41" s="339"/>
      <c r="J41" s="339"/>
      <c r="K41" s="339"/>
      <c r="L41" s="339"/>
      <c r="M41" s="339"/>
      <c r="N41" s="339"/>
    </row>
    <row r="42" spans="1:14" ht="33.75" customHeight="1">
      <c r="A42" s="352"/>
      <c r="B42" s="353"/>
      <c r="C42" s="352"/>
      <c r="D42" s="339"/>
      <c r="E42" s="339"/>
      <c r="F42" s="187"/>
      <c r="G42" s="339"/>
      <c r="H42" s="339"/>
      <c r="I42" s="339"/>
      <c r="J42" s="339"/>
      <c r="K42" s="339"/>
      <c r="L42" s="339"/>
      <c r="M42" s="339"/>
      <c r="N42" s="339"/>
    </row>
    <row r="43" spans="1:14" ht="18.75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39"/>
      <c r="M43" s="339"/>
      <c r="N43" s="339"/>
    </row>
    <row r="44" spans="1:14" ht="18.75">
      <c r="A44" s="376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39"/>
      <c r="M44" s="339"/>
      <c r="N44" s="339"/>
    </row>
    <row r="45" spans="1:14" ht="18.75">
      <c r="A45" s="376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39"/>
      <c r="M45" s="339"/>
      <c r="N45" s="339"/>
    </row>
  </sheetData>
  <sheetProtection/>
  <mergeCells count="7">
    <mergeCell ref="A44:K44"/>
    <mergeCell ref="A45:K45"/>
    <mergeCell ref="A39:O39"/>
    <mergeCell ref="A43:K43"/>
    <mergeCell ref="A1:F1"/>
    <mergeCell ref="A2:F2"/>
    <mergeCell ref="A3:F3"/>
  </mergeCells>
  <printOptions/>
  <pageMargins left="0.4330708661417323" right="0.31496062992125984" top="0.31496062992125984" bottom="0.35433070866141736" header="0.1968503937007874" footer="0.275590551181102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1.8515625" style="95" customWidth="1"/>
    <col min="2" max="2" width="20.8515625" style="95" customWidth="1"/>
    <col min="3" max="3" width="17.00390625" style="95" customWidth="1"/>
    <col min="4" max="4" width="15.7109375" style="97" customWidth="1"/>
    <col min="5" max="5" width="17.421875" style="97" customWidth="1"/>
    <col min="6" max="6" width="16.28125" style="97" customWidth="1"/>
    <col min="7" max="7" width="18.8515625" style="97" customWidth="1"/>
    <col min="8" max="8" width="15.28125" style="97" customWidth="1"/>
    <col min="9" max="16384" width="9.140625" style="95" customWidth="1"/>
  </cols>
  <sheetData>
    <row r="1" spans="1:9" s="2" customFormat="1" ht="23.25">
      <c r="A1" s="395" t="s">
        <v>100</v>
      </c>
      <c r="B1" s="395"/>
      <c r="C1" s="395"/>
      <c r="D1" s="395"/>
      <c r="E1" s="395"/>
      <c r="F1" s="395"/>
      <c r="G1" s="395"/>
      <c r="H1" s="395"/>
      <c r="I1" s="210"/>
    </row>
    <row r="2" spans="1:8" s="107" customFormat="1" ht="21">
      <c r="A2" s="379" t="s">
        <v>224</v>
      </c>
      <c r="B2" s="379"/>
      <c r="C2" s="379"/>
      <c r="D2" s="379"/>
      <c r="E2" s="379"/>
      <c r="F2" s="379"/>
      <c r="G2" s="379"/>
      <c r="H2" s="379"/>
    </row>
    <row r="3" spans="1:8" s="107" customFormat="1" ht="21">
      <c r="A3" s="379" t="s">
        <v>410</v>
      </c>
      <c r="B3" s="379"/>
      <c r="C3" s="379"/>
      <c r="D3" s="379"/>
      <c r="E3" s="379"/>
      <c r="F3" s="379"/>
      <c r="G3" s="379"/>
      <c r="H3" s="379"/>
    </row>
    <row r="4" spans="1:8" s="107" customFormat="1" ht="21">
      <c r="A4" s="108" t="s">
        <v>197</v>
      </c>
      <c r="B4" s="108" t="s">
        <v>141</v>
      </c>
      <c r="C4" s="108" t="s">
        <v>138</v>
      </c>
      <c r="D4" s="200" t="s">
        <v>18</v>
      </c>
      <c r="E4" s="200" t="s">
        <v>199</v>
      </c>
      <c r="F4" s="200" t="s">
        <v>148</v>
      </c>
      <c r="G4" s="200" t="s">
        <v>226</v>
      </c>
      <c r="H4" s="200" t="s">
        <v>19</v>
      </c>
    </row>
    <row r="5" spans="1:8" s="107" customFormat="1" ht="21">
      <c r="A5" s="199"/>
      <c r="B5" s="199"/>
      <c r="C5" s="199"/>
      <c r="D5" s="206"/>
      <c r="E5" s="206" t="s">
        <v>225</v>
      </c>
      <c r="F5" s="206"/>
      <c r="G5" s="206" t="s">
        <v>227</v>
      </c>
      <c r="H5" s="206"/>
    </row>
    <row r="6" spans="1:8" s="107" customFormat="1" ht="21">
      <c r="A6" s="109"/>
      <c r="B6" s="109"/>
      <c r="C6" s="109"/>
      <c r="D6" s="201"/>
      <c r="E6" s="201"/>
      <c r="F6" s="201"/>
      <c r="G6" s="201"/>
      <c r="H6" s="201"/>
    </row>
    <row r="7" spans="1:8" ht="21">
      <c r="A7" s="198" t="s">
        <v>203</v>
      </c>
      <c r="B7" s="198" t="s">
        <v>204</v>
      </c>
      <c r="C7" s="198"/>
      <c r="D7" s="202"/>
      <c r="E7" s="202"/>
      <c r="F7" s="202"/>
      <c r="G7" s="202"/>
      <c r="H7" s="202"/>
    </row>
    <row r="8" spans="1:8" ht="21">
      <c r="A8" s="198"/>
      <c r="B8" s="198" t="s">
        <v>22</v>
      </c>
      <c r="C8" s="198" t="s">
        <v>117</v>
      </c>
      <c r="D8" s="202">
        <v>1426700</v>
      </c>
      <c r="E8" s="202">
        <v>1071285</v>
      </c>
      <c r="F8" s="202"/>
      <c r="G8" s="202"/>
      <c r="H8" s="202">
        <f>SUM(E8:G8)</f>
        <v>1071285</v>
      </c>
    </row>
    <row r="9" spans="1:8" ht="21">
      <c r="A9" s="198" t="s">
        <v>205</v>
      </c>
      <c r="B9" s="198" t="s">
        <v>7</v>
      </c>
      <c r="C9" s="198" t="s">
        <v>117</v>
      </c>
      <c r="D9" s="202">
        <v>198000</v>
      </c>
      <c r="E9" s="202">
        <v>56450</v>
      </c>
      <c r="F9" s="202"/>
      <c r="G9" s="202"/>
      <c r="H9" s="202">
        <f aca="true" t="shared" si="0" ref="H9:H16">SUM(E9:G9)</f>
        <v>56450</v>
      </c>
    </row>
    <row r="10" spans="1:8" ht="21">
      <c r="A10" s="198"/>
      <c r="B10" s="198" t="s">
        <v>8</v>
      </c>
      <c r="C10" s="198" t="s">
        <v>117</v>
      </c>
      <c r="D10" s="202">
        <v>536000</v>
      </c>
      <c r="E10" s="202">
        <v>365008</v>
      </c>
      <c r="F10" s="202"/>
      <c r="G10" s="202"/>
      <c r="H10" s="202">
        <f t="shared" si="0"/>
        <v>365008</v>
      </c>
    </row>
    <row r="11" spans="1:8" ht="21">
      <c r="A11" s="198"/>
      <c r="B11" s="198" t="s">
        <v>9</v>
      </c>
      <c r="C11" s="198" t="s">
        <v>117</v>
      </c>
      <c r="D11" s="202">
        <f>65000+780000</f>
        <v>845000</v>
      </c>
      <c r="E11" s="202">
        <v>26535</v>
      </c>
      <c r="F11" s="202">
        <v>563545</v>
      </c>
      <c r="G11" s="202"/>
      <c r="H11" s="202">
        <f t="shared" si="0"/>
        <v>590080</v>
      </c>
    </row>
    <row r="12" spans="1:8" ht="21">
      <c r="A12" s="198" t="s">
        <v>206</v>
      </c>
      <c r="B12" s="198" t="s">
        <v>11</v>
      </c>
      <c r="C12" s="198" t="s">
        <v>117</v>
      </c>
      <c r="D12" s="202">
        <v>423000</v>
      </c>
      <c r="E12" s="202"/>
      <c r="F12" s="202">
        <v>301800</v>
      </c>
      <c r="G12" s="202"/>
      <c r="H12" s="202">
        <f t="shared" si="0"/>
        <v>301800</v>
      </c>
    </row>
    <row r="13" spans="1:8" ht="21">
      <c r="A13" s="198"/>
      <c r="B13" s="198" t="s">
        <v>12</v>
      </c>
      <c r="C13" s="198" t="s">
        <v>117</v>
      </c>
      <c r="D13" s="202">
        <v>3439800</v>
      </c>
      <c r="E13" s="202"/>
      <c r="F13" s="202">
        <v>3197450</v>
      </c>
      <c r="G13" s="202"/>
      <c r="H13" s="202">
        <f t="shared" si="0"/>
        <v>3197450</v>
      </c>
    </row>
    <row r="14" spans="1:8" ht="21">
      <c r="A14" s="198"/>
      <c r="B14" s="198" t="s">
        <v>12</v>
      </c>
      <c r="C14" s="198" t="s">
        <v>257</v>
      </c>
      <c r="D14" s="202">
        <v>1500000</v>
      </c>
      <c r="E14" s="202"/>
      <c r="F14" s="202">
        <v>1500000</v>
      </c>
      <c r="G14" s="202"/>
      <c r="H14" s="202">
        <f t="shared" si="0"/>
        <v>1500000</v>
      </c>
    </row>
    <row r="15" spans="1:8" ht="21">
      <c r="A15" s="198"/>
      <c r="B15" s="198"/>
      <c r="C15" s="198"/>
      <c r="D15" s="202"/>
      <c r="E15" s="202"/>
      <c r="F15" s="202"/>
      <c r="G15" s="202"/>
      <c r="H15" s="202"/>
    </row>
    <row r="16" spans="1:8" ht="21">
      <c r="A16" s="198" t="s">
        <v>208</v>
      </c>
      <c r="B16" s="198" t="s">
        <v>13</v>
      </c>
      <c r="C16" s="198" t="s">
        <v>117</v>
      </c>
      <c r="D16" s="202">
        <v>2283000</v>
      </c>
      <c r="E16" s="202"/>
      <c r="F16" s="202">
        <v>1708662.64</v>
      </c>
      <c r="G16" s="202"/>
      <c r="H16" s="202">
        <f t="shared" si="0"/>
        <v>1708662.64</v>
      </c>
    </row>
    <row r="17" spans="1:8" s="107" customFormat="1" ht="21">
      <c r="A17" s="396" t="s">
        <v>19</v>
      </c>
      <c r="B17" s="399"/>
      <c r="C17" s="397"/>
      <c r="D17" s="171">
        <f>SUM(D8:D16)</f>
        <v>10651500</v>
      </c>
      <c r="E17" s="171">
        <f>SUM(E8:E16)</f>
        <v>1519278</v>
      </c>
      <c r="F17" s="171">
        <f>SUM(F8:F16)</f>
        <v>7271457.64</v>
      </c>
      <c r="G17" s="171">
        <f>SUM(G8:G16)</f>
        <v>0</v>
      </c>
      <c r="H17" s="171">
        <f>SUM(H8:H16)</f>
        <v>8790735.64</v>
      </c>
    </row>
    <row r="18" spans="1:8" s="107" customFormat="1" ht="21">
      <c r="A18" s="107" t="s">
        <v>209</v>
      </c>
      <c r="D18" s="166"/>
      <c r="E18" s="166"/>
      <c r="F18" s="166"/>
      <c r="G18" s="166"/>
      <c r="H18" s="166"/>
    </row>
    <row r="20" spans="1:8" s="1" customFormat="1" ht="20.25" customHeight="1">
      <c r="A20" s="93" t="s">
        <v>151</v>
      </c>
      <c r="B20" s="93"/>
      <c r="C20" s="93"/>
      <c r="D20" s="203"/>
      <c r="E20" s="203"/>
      <c r="F20" s="203"/>
      <c r="G20" s="204"/>
      <c r="H20" s="205"/>
    </row>
    <row r="21" spans="1:8" s="1" customFormat="1" ht="26.25" customHeight="1">
      <c r="A21" s="93" t="s">
        <v>152</v>
      </c>
      <c r="B21" s="93"/>
      <c r="C21" s="93"/>
      <c r="D21" s="203"/>
      <c r="E21" s="203"/>
      <c r="F21" s="203"/>
      <c r="G21" s="10"/>
      <c r="H21" s="205"/>
    </row>
    <row r="22" spans="1:8" s="1" customFormat="1" ht="23.25" customHeight="1">
      <c r="A22" s="93" t="s">
        <v>153</v>
      </c>
      <c r="B22" s="93"/>
      <c r="C22" s="93"/>
      <c r="D22" s="203"/>
      <c r="E22" s="203"/>
      <c r="F22" s="203"/>
      <c r="G22" s="204"/>
      <c r="H22" s="205"/>
    </row>
  </sheetData>
  <sheetProtection/>
  <mergeCells count="4">
    <mergeCell ref="A1:H1"/>
    <mergeCell ref="A2:H2"/>
    <mergeCell ref="A3:H3"/>
    <mergeCell ref="A17:C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4.8515625" style="95" customWidth="1"/>
    <col min="2" max="2" width="24.7109375" style="95" customWidth="1"/>
    <col min="3" max="3" width="17.421875" style="95" customWidth="1"/>
    <col min="4" max="4" width="20.57421875" style="95" customWidth="1"/>
    <col min="5" max="5" width="23.00390625" style="95" customWidth="1"/>
    <col min="6" max="6" width="20.00390625" style="95" customWidth="1"/>
    <col min="7" max="7" width="17.421875" style="95" customWidth="1"/>
    <col min="8" max="16384" width="9.140625" style="95" customWidth="1"/>
  </cols>
  <sheetData>
    <row r="1" spans="1:7" s="2" customFormat="1" ht="23.25">
      <c r="A1" s="395" t="s">
        <v>100</v>
      </c>
      <c r="B1" s="395"/>
      <c r="C1" s="395"/>
      <c r="D1" s="395"/>
      <c r="E1" s="395"/>
      <c r="F1" s="395"/>
      <c r="G1" s="395"/>
    </row>
    <row r="2" spans="1:7" s="107" customFormat="1" ht="21">
      <c r="A2" s="379" t="s">
        <v>228</v>
      </c>
      <c r="B2" s="379"/>
      <c r="C2" s="379"/>
      <c r="D2" s="379"/>
      <c r="E2" s="379"/>
      <c r="F2" s="379"/>
      <c r="G2" s="379"/>
    </row>
    <row r="3" spans="1:7" s="107" customFormat="1" ht="21">
      <c r="A3" s="379" t="s">
        <v>410</v>
      </c>
      <c r="B3" s="379"/>
      <c r="C3" s="379"/>
      <c r="D3" s="379"/>
      <c r="E3" s="379"/>
      <c r="F3" s="379"/>
      <c r="G3" s="379"/>
    </row>
    <row r="4" spans="1:7" s="107" customFormat="1" ht="21">
      <c r="A4" s="108" t="s">
        <v>197</v>
      </c>
      <c r="B4" s="108" t="s">
        <v>141</v>
      </c>
      <c r="C4" s="108" t="s">
        <v>138</v>
      </c>
      <c r="D4" s="108" t="s">
        <v>18</v>
      </c>
      <c r="E4" s="108" t="s">
        <v>199</v>
      </c>
      <c r="F4" s="108" t="s">
        <v>231</v>
      </c>
      <c r="G4" s="108" t="s">
        <v>19</v>
      </c>
    </row>
    <row r="5" spans="1:7" s="107" customFormat="1" ht="21">
      <c r="A5" s="199"/>
      <c r="B5" s="199"/>
      <c r="C5" s="199"/>
      <c r="D5" s="199"/>
      <c r="E5" s="199" t="s">
        <v>229</v>
      </c>
      <c r="F5" s="199" t="s">
        <v>232</v>
      </c>
      <c r="G5" s="199"/>
    </row>
    <row r="6" spans="1:7" s="107" customFormat="1" ht="21">
      <c r="A6" s="109"/>
      <c r="B6" s="109"/>
      <c r="C6" s="109"/>
      <c r="D6" s="109"/>
      <c r="E6" s="109" t="s">
        <v>230</v>
      </c>
      <c r="F6" s="109" t="s">
        <v>233</v>
      </c>
      <c r="G6" s="109"/>
    </row>
    <row r="7" spans="1:7" ht="21">
      <c r="A7" s="198" t="s">
        <v>203</v>
      </c>
      <c r="B7" s="198" t="s">
        <v>204</v>
      </c>
      <c r="C7" s="198"/>
      <c r="D7" s="198"/>
      <c r="E7" s="198"/>
      <c r="F7" s="198"/>
      <c r="G7" s="198"/>
    </row>
    <row r="8" spans="1:7" ht="21">
      <c r="A8" s="198"/>
      <c r="B8" s="198" t="s">
        <v>22</v>
      </c>
      <c r="C8" s="198"/>
      <c r="D8" s="198"/>
      <c r="E8" s="198"/>
      <c r="F8" s="198"/>
      <c r="G8" s="198"/>
    </row>
    <row r="9" spans="1:7" ht="21">
      <c r="A9" s="198" t="s">
        <v>205</v>
      </c>
      <c r="B9" s="198" t="s">
        <v>7</v>
      </c>
      <c r="C9" s="198"/>
      <c r="D9" s="198"/>
      <c r="E9" s="198"/>
      <c r="F9" s="198"/>
      <c r="G9" s="198"/>
    </row>
    <row r="10" spans="1:7" ht="21">
      <c r="A10" s="198"/>
      <c r="B10" s="198" t="s">
        <v>8</v>
      </c>
      <c r="C10" s="198" t="s">
        <v>117</v>
      </c>
      <c r="D10" s="202">
        <v>78000</v>
      </c>
      <c r="E10" s="202"/>
      <c r="F10" s="202">
        <v>0</v>
      </c>
      <c r="G10" s="202">
        <f>SUM(E10:F10)</f>
        <v>0</v>
      </c>
    </row>
    <row r="11" spans="1:7" ht="21">
      <c r="A11" s="198"/>
      <c r="B11" s="198" t="s">
        <v>8</v>
      </c>
      <c r="C11" s="198" t="s">
        <v>257</v>
      </c>
      <c r="D11" s="202">
        <v>12500</v>
      </c>
      <c r="E11" s="202"/>
      <c r="F11" s="202">
        <v>12500</v>
      </c>
      <c r="G11" s="202">
        <f>SUM(E11:F11)</f>
        <v>12500</v>
      </c>
    </row>
    <row r="12" spans="1:7" ht="21">
      <c r="A12" s="198"/>
      <c r="B12" s="198" t="s">
        <v>9</v>
      </c>
      <c r="C12" s="198"/>
      <c r="D12" s="198"/>
      <c r="E12" s="198"/>
      <c r="F12" s="198"/>
      <c r="G12" s="202"/>
    </row>
    <row r="13" spans="1:7" ht="21">
      <c r="A13" s="198"/>
      <c r="B13" s="198" t="s">
        <v>10</v>
      </c>
      <c r="C13" s="198"/>
      <c r="D13" s="198"/>
      <c r="E13" s="198"/>
      <c r="F13" s="198"/>
      <c r="G13" s="202"/>
    </row>
    <row r="14" spans="1:7" ht="21">
      <c r="A14" s="198" t="s">
        <v>206</v>
      </c>
      <c r="B14" s="198" t="s">
        <v>11</v>
      </c>
      <c r="C14" s="198"/>
      <c r="D14" s="198"/>
      <c r="E14" s="198"/>
      <c r="F14" s="198"/>
      <c r="G14" s="202"/>
    </row>
    <row r="15" spans="1:7" ht="21">
      <c r="A15" s="198"/>
      <c r="B15" s="198" t="s">
        <v>12</v>
      </c>
      <c r="C15" s="198"/>
      <c r="D15" s="198"/>
      <c r="E15" s="198"/>
      <c r="F15" s="198"/>
      <c r="G15" s="202"/>
    </row>
    <row r="16" spans="1:7" ht="21">
      <c r="A16" s="198" t="s">
        <v>207</v>
      </c>
      <c r="B16" s="198" t="s">
        <v>17</v>
      </c>
      <c r="C16" s="198"/>
      <c r="D16" s="198"/>
      <c r="E16" s="198"/>
      <c r="F16" s="198"/>
      <c r="G16" s="202"/>
    </row>
    <row r="17" spans="1:7" ht="21">
      <c r="A17" s="198" t="s">
        <v>208</v>
      </c>
      <c r="B17" s="198" t="s">
        <v>13</v>
      </c>
      <c r="C17" s="198" t="s">
        <v>117</v>
      </c>
      <c r="D17" s="202">
        <v>250000</v>
      </c>
      <c r="E17" s="202"/>
      <c r="F17" s="202">
        <v>180000</v>
      </c>
      <c r="G17" s="202">
        <f>SUM(E17:F17)</f>
        <v>180000</v>
      </c>
    </row>
    <row r="18" spans="1:7" s="107" customFormat="1" ht="21">
      <c r="A18" s="396" t="s">
        <v>19</v>
      </c>
      <c r="B18" s="399"/>
      <c r="C18" s="397"/>
      <c r="D18" s="106">
        <f>SUM(D10:D17)</f>
        <v>340500</v>
      </c>
      <c r="E18" s="106">
        <f>SUM(E10:E17)</f>
        <v>0</v>
      </c>
      <c r="F18" s="106">
        <f>SUM(F10:F17)</f>
        <v>192500</v>
      </c>
      <c r="G18" s="106">
        <f>SUM(G10:G17)</f>
        <v>192500</v>
      </c>
    </row>
    <row r="19" s="107" customFormat="1" ht="21">
      <c r="A19" s="107" t="s">
        <v>209</v>
      </c>
    </row>
    <row r="21" spans="1:7" s="1" customFormat="1" ht="20.25" customHeight="1">
      <c r="A21" s="93" t="s">
        <v>151</v>
      </c>
      <c r="B21" s="93"/>
      <c r="C21" s="93"/>
      <c r="D21" s="93"/>
      <c r="E21" s="93"/>
      <c r="F21" s="93"/>
      <c r="G21" s="94"/>
    </row>
    <row r="22" spans="1:7" s="1" customFormat="1" ht="26.25" customHeight="1">
      <c r="A22" s="93" t="s">
        <v>152</v>
      </c>
      <c r="B22" s="93"/>
      <c r="C22" s="93"/>
      <c r="D22" s="93"/>
      <c r="E22" s="93"/>
      <c r="F22" s="93"/>
      <c r="G22" s="94"/>
    </row>
    <row r="23" spans="1:7" s="1" customFormat="1" ht="23.25" customHeight="1">
      <c r="A23" s="93" t="s">
        <v>153</v>
      </c>
      <c r="B23" s="93"/>
      <c r="C23" s="93"/>
      <c r="D23" s="93"/>
      <c r="E23" s="93"/>
      <c r="F23" s="93"/>
      <c r="G23" s="94"/>
    </row>
  </sheetData>
  <sheetProtection/>
  <mergeCells count="4">
    <mergeCell ref="A1:G1"/>
    <mergeCell ref="A2:G2"/>
    <mergeCell ref="A3:G3"/>
    <mergeCell ref="A18:C18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8515625" style="95" customWidth="1"/>
    <col min="2" max="2" width="24.7109375" style="95" customWidth="1"/>
    <col min="3" max="3" width="13.421875" style="95" customWidth="1"/>
    <col min="4" max="4" width="18.140625" style="95" customWidth="1"/>
    <col min="5" max="5" width="22.28125" style="95" customWidth="1"/>
    <col min="6" max="6" width="17.28125" style="95" customWidth="1"/>
    <col min="7" max="7" width="17.7109375" style="95" customWidth="1"/>
    <col min="8" max="8" width="17.421875" style="95" customWidth="1"/>
    <col min="9" max="16384" width="9.140625" style="95" customWidth="1"/>
  </cols>
  <sheetData>
    <row r="1" spans="1:8" s="2" customFormat="1" ht="23.25">
      <c r="A1" s="395" t="s">
        <v>100</v>
      </c>
      <c r="B1" s="395"/>
      <c r="C1" s="395"/>
      <c r="D1" s="395"/>
      <c r="E1" s="395"/>
      <c r="F1" s="395"/>
      <c r="G1" s="395"/>
      <c r="H1" s="395"/>
    </row>
    <row r="2" spans="1:8" s="107" customFormat="1" ht="21">
      <c r="A2" s="379" t="s">
        <v>234</v>
      </c>
      <c r="B2" s="379"/>
      <c r="C2" s="379"/>
      <c r="D2" s="379"/>
      <c r="E2" s="379"/>
      <c r="F2" s="379"/>
      <c r="G2" s="379"/>
      <c r="H2" s="379"/>
    </row>
    <row r="3" spans="1:8" s="107" customFormat="1" ht="21">
      <c r="A3" s="379" t="s">
        <v>410</v>
      </c>
      <c r="B3" s="379"/>
      <c r="C3" s="379"/>
      <c r="D3" s="379"/>
      <c r="E3" s="379"/>
      <c r="F3" s="379"/>
      <c r="G3" s="379"/>
      <c r="H3" s="379"/>
    </row>
    <row r="4" spans="1:8" s="107" customFormat="1" ht="21">
      <c r="A4" s="108" t="s">
        <v>197</v>
      </c>
      <c r="B4" s="108" t="s">
        <v>141</v>
      </c>
      <c r="C4" s="108" t="s">
        <v>138</v>
      </c>
      <c r="D4" s="108" t="s">
        <v>18</v>
      </c>
      <c r="E4" s="108" t="s">
        <v>199</v>
      </c>
      <c r="F4" s="108" t="s">
        <v>237</v>
      </c>
      <c r="G4" s="108" t="s">
        <v>239</v>
      </c>
      <c r="H4" s="108" t="s">
        <v>19</v>
      </c>
    </row>
    <row r="5" spans="1:8" s="107" customFormat="1" ht="21">
      <c r="A5" s="199"/>
      <c r="B5" s="199"/>
      <c r="C5" s="199"/>
      <c r="D5" s="199"/>
      <c r="E5" s="199" t="s">
        <v>235</v>
      </c>
      <c r="F5" s="199" t="s">
        <v>238</v>
      </c>
      <c r="G5" s="199" t="s">
        <v>240</v>
      </c>
      <c r="H5" s="199"/>
    </row>
    <row r="6" spans="1:8" s="107" customFormat="1" ht="21">
      <c r="A6" s="109"/>
      <c r="B6" s="109"/>
      <c r="C6" s="109"/>
      <c r="D6" s="109"/>
      <c r="E6" s="109" t="s">
        <v>236</v>
      </c>
      <c r="F6" s="109"/>
      <c r="G6" s="109"/>
      <c r="H6" s="109"/>
    </row>
    <row r="7" spans="1:8" ht="21">
      <c r="A7" s="198" t="s">
        <v>203</v>
      </c>
      <c r="B7" s="198" t="s">
        <v>204</v>
      </c>
      <c r="C7" s="198"/>
      <c r="D7" s="198"/>
      <c r="E7" s="198"/>
      <c r="F7" s="198"/>
      <c r="G7" s="198"/>
      <c r="H7" s="198"/>
    </row>
    <row r="8" spans="1:8" ht="21">
      <c r="A8" s="198"/>
      <c r="B8" s="198" t="s">
        <v>22</v>
      </c>
      <c r="C8" s="198"/>
      <c r="D8" s="198"/>
      <c r="E8" s="198"/>
      <c r="F8" s="198"/>
      <c r="G8" s="198"/>
      <c r="H8" s="198"/>
    </row>
    <row r="9" spans="1:8" ht="21">
      <c r="A9" s="198" t="s">
        <v>205</v>
      </c>
      <c r="B9" s="198" t="s">
        <v>7</v>
      </c>
      <c r="C9" s="198"/>
      <c r="D9" s="198"/>
      <c r="E9" s="198"/>
      <c r="F9" s="198"/>
      <c r="G9" s="198"/>
      <c r="H9" s="198"/>
    </row>
    <row r="10" spans="1:8" ht="21">
      <c r="A10" s="198"/>
      <c r="B10" s="198" t="s">
        <v>8</v>
      </c>
      <c r="C10" s="198" t="s">
        <v>117</v>
      </c>
      <c r="D10" s="202">
        <f>630000+450000+7500-350000</f>
        <v>737500</v>
      </c>
      <c r="E10" s="202"/>
      <c r="F10" s="202">
        <v>567970</v>
      </c>
      <c r="G10" s="202">
        <v>106300</v>
      </c>
      <c r="H10" s="202">
        <f>SUM(F10:G10)</f>
        <v>674270</v>
      </c>
    </row>
    <row r="11" spans="1:8" ht="21">
      <c r="A11" s="198"/>
      <c r="B11" s="198" t="s">
        <v>9</v>
      </c>
      <c r="C11" s="198" t="s">
        <v>117</v>
      </c>
      <c r="D11" s="202">
        <v>20000</v>
      </c>
      <c r="E11" s="202"/>
      <c r="F11" s="202"/>
      <c r="G11" s="202"/>
      <c r="H11" s="202"/>
    </row>
    <row r="12" spans="1:8" ht="21">
      <c r="A12" s="198" t="s">
        <v>206</v>
      </c>
      <c r="B12" s="198" t="s">
        <v>11</v>
      </c>
      <c r="C12" s="198"/>
      <c r="D12" s="202"/>
      <c r="E12" s="202"/>
      <c r="F12" s="202"/>
      <c r="G12" s="202"/>
      <c r="H12" s="202"/>
    </row>
    <row r="13" spans="1:8" ht="21">
      <c r="A13" s="198"/>
      <c r="B13" s="198" t="s">
        <v>12</v>
      </c>
      <c r="C13" s="198"/>
      <c r="D13" s="202"/>
      <c r="E13" s="202"/>
      <c r="F13" s="202"/>
      <c r="G13" s="202"/>
      <c r="H13" s="202"/>
    </row>
    <row r="14" spans="1:8" ht="21">
      <c r="A14" s="198" t="s">
        <v>207</v>
      </c>
      <c r="B14" s="198" t="s">
        <v>17</v>
      </c>
      <c r="C14" s="198"/>
      <c r="D14" s="202"/>
      <c r="E14" s="202"/>
      <c r="F14" s="202"/>
      <c r="G14" s="202"/>
      <c r="H14" s="202"/>
    </row>
    <row r="15" spans="1:8" ht="21">
      <c r="A15" s="198" t="s">
        <v>208</v>
      </c>
      <c r="B15" s="198" t="s">
        <v>13</v>
      </c>
      <c r="C15" s="198" t="s">
        <v>117</v>
      </c>
      <c r="D15" s="202">
        <v>173000</v>
      </c>
      <c r="E15" s="202"/>
      <c r="F15" s="202"/>
      <c r="G15" s="202">
        <v>110700</v>
      </c>
      <c r="H15" s="202">
        <f>SUM(G15)</f>
        <v>110700</v>
      </c>
    </row>
    <row r="16" spans="1:8" s="107" customFormat="1" ht="21">
      <c r="A16" s="396" t="s">
        <v>19</v>
      </c>
      <c r="B16" s="399"/>
      <c r="C16" s="397"/>
      <c r="D16" s="171">
        <f>SUM(D10:D15)</f>
        <v>930500</v>
      </c>
      <c r="E16" s="171">
        <f>SUM(E10:E15)</f>
        <v>0</v>
      </c>
      <c r="F16" s="171">
        <f>SUM(F10:F15)</f>
        <v>567970</v>
      </c>
      <c r="G16" s="171">
        <f>SUM(G10:G15)</f>
        <v>217000</v>
      </c>
      <c r="H16" s="171">
        <f>SUM(H10:H15)</f>
        <v>784970</v>
      </c>
    </row>
    <row r="17" s="107" customFormat="1" ht="21">
      <c r="A17" s="107" t="s">
        <v>209</v>
      </c>
    </row>
    <row r="19" spans="1:8" s="1" customFormat="1" ht="20.25" customHeight="1">
      <c r="A19" s="93" t="s">
        <v>151</v>
      </c>
      <c r="B19" s="93"/>
      <c r="C19" s="93"/>
      <c r="D19" s="93"/>
      <c r="E19" s="93"/>
      <c r="F19" s="93"/>
      <c r="G19" s="93"/>
      <c r="H19" s="94"/>
    </row>
    <row r="20" spans="1:8" s="1" customFormat="1" ht="26.25" customHeight="1">
      <c r="A20" s="93" t="s">
        <v>152</v>
      </c>
      <c r="B20" s="93"/>
      <c r="C20" s="93"/>
      <c r="D20" s="93"/>
      <c r="E20" s="93"/>
      <c r="F20" s="93"/>
      <c r="G20" s="93"/>
      <c r="H20" s="94"/>
    </row>
    <row r="21" spans="1:8" s="1" customFormat="1" ht="23.25" customHeight="1">
      <c r="A21" s="93" t="s">
        <v>153</v>
      </c>
      <c r="B21" s="93"/>
      <c r="C21" s="93"/>
      <c r="D21" s="93"/>
      <c r="E21" s="93"/>
      <c r="F21" s="93"/>
      <c r="G21" s="93"/>
      <c r="H21" s="94"/>
    </row>
  </sheetData>
  <sheetProtection/>
  <mergeCells count="4">
    <mergeCell ref="A1:H1"/>
    <mergeCell ref="A2:H2"/>
    <mergeCell ref="A3:H3"/>
    <mergeCell ref="A16:C16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8.140625" style="276" customWidth="1"/>
    <col min="2" max="2" width="12.421875" style="276" customWidth="1"/>
    <col min="3" max="3" width="10.8515625" style="281" customWidth="1"/>
    <col min="4" max="4" width="11.57421875" style="281" customWidth="1"/>
    <col min="5" max="5" width="9.28125" style="281" customWidth="1"/>
    <col min="6" max="6" width="11.57421875" style="281" customWidth="1"/>
    <col min="7" max="7" width="9.421875" style="281" customWidth="1"/>
    <col min="8" max="8" width="7.57421875" style="281" customWidth="1"/>
    <col min="9" max="9" width="11.421875" style="281" customWidth="1"/>
    <col min="10" max="10" width="11.00390625" style="281" customWidth="1"/>
    <col min="11" max="11" width="10.28125" style="281" customWidth="1"/>
    <col min="12" max="12" width="10.140625" style="281" customWidth="1"/>
    <col min="13" max="13" width="12.140625" style="281" customWidth="1"/>
    <col min="14" max="14" width="12.140625" style="276" customWidth="1"/>
    <col min="15" max="16384" width="9.140625" style="276" customWidth="1"/>
  </cols>
  <sheetData>
    <row r="1" spans="2:13" s="271" customFormat="1" ht="15">
      <c r="B1" s="422" t="s">
        <v>100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2:13" s="271" customFormat="1" ht="15">
      <c r="B2" s="422" t="s">
        <v>254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2:13" s="271" customFormat="1" ht="15">
      <c r="B3" s="422" t="s">
        <v>411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14" s="271" customFormat="1" ht="23.25" customHeight="1">
      <c r="A4" s="429" t="s">
        <v>197</v>
      </c>
      <c r="B4" s="423" t="s">
        <v>141</v>
      </c>
      <c r="C4" s="426" t="s">
        <v>138</v>
      </c>
      <c r="D4" s="426" t="s">
        <v>241</v>
      </c>
      <c r="E4" s="426" t="s">
        <v>242</v>
      </c>
      <c r="F4" s="426" t="s">
        <v>243</v>
      </c>
      <c r="G4" s="426" t="s">
        <v>244</v>
      </c>
      <c r="H4" s="426" t="s">
        <v>245</v>
      </c>
      <c r="I4" s="426" t="s">
        <v>246</v>
      </c>
      <c r="J4" s="426" t="s">
        <v>247</v>
      </c>
      <c r="K4" s="426" t="s">
        <v>248</v>
      </c>
      <c r="L4" s="426" t="s">
        <v>249</v>
      </c>
      <c r="M4" s="426" t="s">
        <v>6</v>
      </c>
      <c r="N4" s="429" t="s">
        <v>19</v>
      </c>
    </row>
    <row r="5" spans="1:14" s="271" customFormat="1" ht="15">
      <c r="A5" s="430"/>
      <c r="B5" s="424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30"/>
    </row>
    <row r="6" spans="1:14" s="271" customFormat="1" ht="15">
      <c r="A6" s="431"/>
      <c r="B6" s="425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31"/>
    </row>
    <row r="7" spans="1:14" ht="15">
      <c r="A7" s="272" t="s">
        <v>250</v>
      </c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5"/>
    </row>
    <row r="8" spans="1:14" ht="15">
      <c r="A8" s="277" t="s">
        <v>203</v>
      </c>
      <c r="B8" s="277" t="s">
        <v>204</v>
      </c>
      <c r="C8" s="278" t="s">
        <v>117</v>
      </c>
      <c r="D8" s="278">
        <v>2794784</v>
      </c>
      <c r="E8" s="278"/>
      <c r="F8" s="278"/>
      <c r="G8" s="278"/>
      <c r="H8" s="278"/>
      <c r="I8" s="278"/>
      <c r="J8" s="278"/>
      <c r="K8" s="278"/>
      <c r="L8" s="278"/>
      <c r="M8" s="278"/>
      <c r="N8" s="279">
        <f>SUM(D8:M8)</f>
        <v>2794784</v>
      </c>
    </row>
    <row r="9" spans="1:14" ht="15">
      <c r="A9" s="277"/>
      <c r="B9" s="277" t="s">
        <v>22</v>
      </c>
      <c r="C9" s="278" t="s">
        <v>117</v>
      </c>
      <c r="D9" s="278">
        <v>5318185</v>
      </c>
      <c r="E9" s="278"/>
      <c r="F9" s="278"/>
      <c r="G9" s="278"/>
      <c r="H9" s="278"/>
      <c r="I9" s="278">
        <v>1071285</v>
      </c>
      <c r="J9" s="278"/>
      <c r="K9" s="278"/>
      <c r="L9" s="278"/>
      <c r="M9" s="278"/>
      <c r="N9" s="279">
        <f aca="true" t="shared" si="0" ref="N9:N22">SUM(D9:M9)</f>
        <v>6389470</v>
      </c>
    </row>
    <row r="10" spans="1:14" ht="15">
      <c r="A10" s="277" t="s">
        <v>256</v>
      </c>
      <c r="B10" s="277" t="s">
        <v>7</v>
      </c>
      <c r="C10" s="278" t="s">
        <v>117</v>
      </c>
      <c r="D10" s="278">
        <v>225626</v>
      </c>
      <c r="E10" s="278"/>
      <c r="F10" s="278"/>
      <c r="G10" s="278"/>
      <c r="H10" s="278"/>
      <c r="I10" s="278">
        <v>56450</v>
      </c>
      <c r="J10" s="278"/>
      <c r="K10" s="278"/>
      <c r="L10" s="278"/>
      <c r="M10" s="278"/>
      <c r="N10" s="279">
        <f t="shared" si="0"/>
        <v>282076</v>
      </c>
    </row>
    <row r="11" spans="1:14" ht="15">
      <c r="A11" s="277"/>
      <c r="B11" s="277" t="s">
        <v>8</v>
      </c>
      <c r="C11" s="278" t="s">
        <v>117</v>
      </c>
      <c r="D11" s="278">
        <v>1280812.66</v>
      </c>
      <c r="E11" s="278">
        <v>52990</v>
      </c>
      <c r="F11" s="278">
        <v>137660</v>
      </c>
      <c r="G11" s="278"/>
      <c r="H11" s="278"/>
      <c r="I11" s="278">
        <v>365008</v>
      </c>
      <c r="J11" s="278"/>
      <c r="K11" s="278">
        <v>674270</v>
      </c>
      <c r="L11" s="278"/>
      <c r="M11" s="278"/>
      <c r="N11" s="279">
        <f t="shared" si="0"/>
        <v>2510740.66</v>
      </c>
    </row>
    <row r="12" spans="1:14" ht="15">
      <c r="A12" s="277"/>
      <c r="B12" s="277" t="s">
        <v>8</v>
      </c>
      <c r="C12" s="278" t="s">
        <v>126</v>
      </c>
      <c r="D12" s="278"/>
      <c r="E12" s="278"/>
      <c r="F12" s="278"/>
      <c r="G12" s="278"/>
      <c r="H12" s="278"/>
      <c r="I12" s="278"/>
      <c r="J12" s="278">
        <v>12500</v>
      </c>
      <c r="K12" s="278"/>
      <c r="L12" s="278"/>
      <c r="M12" s="278"/>
      <c r="N12" s="279">
        <f t="shared" si="0"/>
        <v>12500</v>
      </c>
    </row>
    <row r="13" spans="1:14" ht="15">
      <c r="A13" s="277"/>
      <c r="B13" s="277"/>
      <c r="C13" s="278" t="s">
        <v>127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>
        <f t="shared" si="0"/>
        <v>0</v>
      </c>
    </row>
    <row r="14" spans="1:14" ht="15">
      <c r="A14" s="277"/>
      <c r="B14" s="277" t="s">
        <v>9</v>
      </c>
      <c r="C14" s="278" t="s">
        <v>117</v>
      </c>
      <c r="D14" s="278">
        <v>286549.6</v>
      </c>
      <c r="E14" s="278"/>
      <c r="F14" s="278">
        <v>1318568.68</v>
      </c>
      <c r="G14" s="278"/>
      <c r="H14" s="278"/>
      <c r="I14" s="278">
        <v>590080</v>
      </c>
      <c r="J14" s="278"/>
      <c r="K14" s="278"/>
      <c r="L14" s="278"/>
      <c r="M14" s="278"/>
      <c r="N14" s="279">
        <f t="shared" si="0"/>
        <v>2195198.28</v>
      </c>
    </row>
    <row r="15" spans="1:14" ht="15">
      <c r="A15" s="277"/>
      <c r="B15" s="277" t="s">
        <v>10</v>
      </c>
      <c r="C15" s="278" t="s">
        <v>117</v>
      </c>
      <c r="D15" s="278">
        <v>424366.65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9">
        <f t="shared" si="0"/>
        <v>424366.65</v>
      </c>
    </row>
    <row r="16" spans="1:14" ht="15">
      <c r="A16" s="277" t="s">
        <v>206</v>
      </c>
      <c r="B16" s="277" t="s">
        <v>11</v>
      </c>
      <c r="C16" s="278" t="s">
        <v>117</v>
      </c>
      <c r="D16" s="278">
        <v>95600</v>
      </c>
      <c r="E16" s="278"/>
      <c r="F16" s="278">
        <v>4300</v>
      </c>
      <c r="G16" s="278"/>
      <c r="H16" s="278"/>
      <c r="I16" s="278">
        <v>301800</v>
      </c>
      <c r="J16" s="278"/>
      <c r="K16" s="278"/>
      <c r="L16" s="278"/>
      <c r="M16" s="278"/>
      <c r="N16" s="279">
        <f t="shared" si="0"/>
        <v>401700</v>
      </c>
    </row>
    <row r="17" spans="1:14" ht="15">
      <c r="A17" s="277"/>
      <c r="B17" s="277" t="s">
        <v>12</v>
      </c>
      <c r="C17" s="278" t="s">
        <v>117</v>
      </c>
      <c r="D17" s="278"/>
      <c r="E17" s="278"/>
      <c r="F17" s="278"/>
      <c r="G17" s="278"/>
      <c r="H17" s="278"/>
      <c r="I17" s="278">
        <v>3197450</v>
      </c>
      <c r="J17" s="278"/>
      <c r="K17" s="278"/>
      <c r="L17" s="278"/>
      <c r="M17" s="278"/>
      <c r="N17" s="279">
        <f t="shared" si="0"/>
        <v>3197450</v>
      </c>
    </row>
    <row r="18" spans="1:14" ht="15">
      <c r="A18" s="277"/>
      <c r="B18" s="277" t="s">
        <v>12</v>
      </c>
      <c r="C18" s="278" t="s">
        <v>13</v>
      </c>
      <c r="D18" s="278"/>
      <c r="E18" s="278"/>
      <c r="F18" s="278"/>
      <c r="G18" s="278"/>
      <c r="H18" s="278"/>
      <c r="I18" s="278">
        <v>1500000</v>
      </c>
      <c r="J18" s="278"/>
      <c r="K18" s="278"/>
      <c r="L18" s="278"/>
      <c r="M18" s="278"/>
      <c r="N18" s="279">
        <f t="shared" si="0"/>
        <v>1500000</v>
      </c>
    </row>
    <row r="19" spans="1:14" ht="15">
      <c r="A19" s="277"/>
      <c r="B19" s="277"/>
      <c r="C19" s="278" t="s">
        <v>258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9">
        <f t="shared" si="0"/>
        <v>0</v>
      </c>
    </row>
    <row r="20" spans="1:14" ht="15">
      <c r="A20" s="277" t="s">
        <v>207</v>
      </c>
      <c r="B20" s="277" t="s">
        <v>17</v>
      </c>
      <c r="C20" s="278" t="s">
        <v>117</v>
      </c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>
        <f t="shared" si="0"/>
        <v>0</v>
      </c>
    </row>
    <row r="21" spans="1:14" ht="15">
      <c r="A21" s="277" t="s">
        <v>208</v>
      </c>
      <c r="B21" s="277" t="s">
        <v>13</v>
      </c>
      <c r="C21" s="278" t="s">
        <v>117</v>
      </c>
      <c r="D21" s="278">
        <v>29325</v>
      </c>
      <c r="E21" s="278"/>
      <c r="F21" s="278">
        <v>2930000</v>
      </c>
      <c r="G21" s="278"/>
      <c r="H21" s="278"/>
      <c r="I21" s="278">
        <v>1708662.64</v>
      </c>
      <c r="J21" s="278">
        <v>180000</v>
      </c>
      <c r="K21" s="278">
        <v>110700</v>
      </c>
      <c r="L21" s="278"/>
      <c r="M21" s="278"/>
      <c r="N21" s="279">
        <f t="shared" si="0"/>
        <v>4958687.64</v>
      </c>
    </row>
    <row r="22" spans="1:14" ht="15">
      <c r="A22" s="277" t="s">
        <v>6</v>
      </c>
      <c r="B22" s="277" t="s">
        <v>6</v>
      </c>
      <c r="C22" s="278" t="s">
        <v>117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>
        <v>14915040</v>
      </c>
      <c r="N22" s="279">
        <f t="shared" si="0"/>
        <v>14915040</v>
      </c>
    </row>
    <row r="23" spans="1:14" ht="15">
      <c r="A23" s="432" t="s">
        <v>251</v>
      </c>
      <c r="B23" s="433"/>
      <c r="C23" s="434"/>
      <c r="D23" s="280">
        <f aca="true" t="shared" si="1" ref="D23:N23">SUM(D8:D22)</f>
        <v>10455248.91</v>
      </c>
      <c r="E23" s="280">
        <f t="shared" si="1"/>
        <v>52990</v>
      </c>
      <c r="F23" s="280">
        <f t="shared" si="1"/>
        <v>4390528.68</v>
      </c>
      <c r="G23" s="280">
        <f t="shared" si="1"/>
        <v>0</v>
      </c>
      <c r="H23" s="280">
        <f t="shared" si="1"/>
        <v>0</v>
      </c>
      <c r="I23" s="280">
        <f t="shared" si="1"/>
        <v>8790735.64</v>
      </c>
      <c r="J23" s="280">
        <f t="shared" si="1"/>
        <v>192500</v>
      </c>
      <c r="K23" s="280">
        <f t="shared" si="1"/>
        <v>784970</v>
      </c>
      <c r="L23" s="280">
        <f t="shared" si="1"/>
        <v>0</v>
      </c>
      <c r="M23" s="280">
        <f t="shared" si="1"/>
        <v>14915040</v>
      </c>
      <c r="N23" s="280">
        <f t="shared" si="1"/>
        <v>39582013.230000004</v>
      </c>
    </row>
    <row r="24" ht="9" customHeight="1"/>
    <row r="25" s="282" customFormat="1" ht="15">
      <c r="A25" s="282" t="s">
        <v>209</v>
      </c>
    </row>
    <row r="26" s="283" customFormat="1" ht="15"/>
    <row r="27" spans="2:7" s="286" customFormat="1" ht="20.25" customHeight="1">
      <c r="B27" s="284" t="s">
        <v>313</v>
      </c>
      <c r="C27" s="284"/>
      <c r="D27" s="284"/>
      <c r="E27" s="284"/>
      <c r="F27" s="284"/>
      <c r="G27" s="285"/>
    </row>
    <row r="28" spans="2:7" s="286" customFormat="1" ht="26.25" customHeight="1">
      <c r="B28" s="284" t="s">
        <v>314</v>
      </c>
      <c r="C28" s="284"/>
      <c r="D28" s="284"/>
      <c r="E28" s="284"/>
      <c r="F28" s="284"/>
      <c r="G28" s="285"/>
    </row>
    <row r="29" spans="2:7" s="286" customFormat="1" ht="23.25" customHeight="1">
      <c r="B29" s="284" t="s">
        <v>315</v>
      </c>
      <c r="C29" s="284"/>
      <c r="D29" s="284"/>
      <c r="E29" s="284"/>
      <c r="F29" s="284"/>
      <c r="G29" s="285"/>
    </row>
    <row r="30" s="283" customFormat="1" ht="15"/>
  </sheetData>
  <sheetProtection/>
  <mergeCells count="18">
    <mergeCell ref="N4:N6"/>
    <mergeCell ref="A4:A6"/>
    <mergeCell ref="A23:C23"/>
    <mergeCell ref="H4:H6"/>
    <mergeCell ref="I4:I6"/>
    <mergeCell ref="J4:J6"/>
    <mergeCell ref="K4:K6"/>
    <mergeCell ref="L4:L6"/>
    <mergeCell ref="M4:M6"/>
    <mergeCell ref="B1:M1"/>
    <mergeCell ref="B2:M2"/>
    <mergeCell ref="B3:M3"/>
    <mergeCell ref="B4:B6"/>
    <mergeCell ref="C4:C6"/>
    <mergeCell ref="D4:D6"/>
    <mergeCell ref="E4:E6"/>
    <mergeCell ref="F4:F6"/>
    <mergeCell ref="G4:G6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4" sqref="B4:B6"/>
    </sheetView>
  </sheetViews>
  <sheetFormatPr defaultColWidth="9.140625" defaultRowHeight="12.75"/>
  <cols>
    <col min="1" max="1" width="8.140625" style="211" customWidth="1"/>
    <col min="2" max="2" width="12.421875" style="211" customWidth="1"/>
    <col min="3" max="3" width="11.00390625" style="218" customWidth="1"/>
    <col min="4" max="4" width="9.7109375" style="218" customWidth="1"/>
    <col min="5" max="5" width="9.421875" style="218" customWidth="1"/>
    <col min="6" max="6" width="8.8515625" style="218" customWidth="1"/>
    <col min="7" max="7" width="9.57421875" style="218" customWidth="1"/>
    <col min="8" max="8" width="11.421875" style="218" customWidth="1"/>
    <col min="9" max="9" width="10.00390625" style="218" customWidth="1"/>
    <col min="10" max="10" width="10.28125" style="218" customWidth="1"/>
    <col min="11" max="11" width="7.57421875" style="218" customWidth="1"/>
    <col min="12" max="12" width="10.140625" style="218" customWidth="1"/>
    <col min="13" max="13" width="12.140625" style="218" customWidth="1"/>
    <col min="14" max="14" width="11.8515625" style="211" customWidth="1"/>
    <col min="15" max="16384" width="9.140625" style="211" customWidth="1"/>
  </cols>
  <sheetData>
    <row r="1" spans="2:13" s="217" customFormat="1" ht="15.75">
      <c r="B1" s="446" t="s">
        <v>100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2:13" s="217" customFormat="1" ht="15.75">
      <c r="B2" s="446" t="s">
        <v>255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2:13" s="217" customFormat="1" ht="15.75">
      <c r="B3" s="446" t="s">
        <v>411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4" s="217" customFormat="1" ht="23.25" customHeight="1">
      <c r="A4" s="438" t="s">
        <v>197</v>
      </c>
      <c r="B4" s="441" t="s">
        <v>141</v>
      </c>
      <c r="C4" s="435" t="s">
        <v>241</v>
      </c>
      <c r="D4" s="435" t="s">
        <v>242</v>
      </c>
      <c r="E4" s="435" t="s">
        <v>243</v>
      </c>
      <c r="F4" s="435" t="s">
        <v>244</v>
      </c>
      <c r="G4" s="435" t="s">
        <v>245</v>
      </c>
      <c r="H4" s="435" t="s">
        <v>246</v>
      </c>
      <c r="I4" s="435" t="s">
        <v>247</v>
      </c>
      <c r="J4" s="435" t="s">
        <v>248</v>
      </c>
      <c r="K4" s="435" t="s">
        <v>249</v>
      </c>
      <c r="L4" s="435" t="s">
        <v>316</v>
      </c>
      <c r="M4" s="435" t="s">
        <v>6</v>
      </c>
      <c r="N4" s="438" t="s">
        <v>19</v>
      </c>
    </row>
    <row r="5" spans="1:14" s="217" customFormat="1" ht="15.75">
      <c r="A5" s="439"/>
      <c r="B5" s="442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9"/>
    </row>
    <row r="6" spans="1:14" s="217" customFormat="1" ht="15.75">
      <c r="A6" s="440"/>
      <c r="B6" s="443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40"/>
    </row>
    <row r="7" spans="1:14" ht="15.75">
      <c r="A7" s="222" t="s">
        <v>250</v>
      </c>
      <c r="B7" s="221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4" ht="15.75">
      <c r="A8" s="224" t="s">
        <v>203</v>
      </c>
      <c r="B8" s="224" t="s">
        <v>204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23">
        <f>SUM(C8:M8)</f>
        <v>0</v>
      </c>
    </row>
    <row r="9" spans="1:14" ht="15.75">
      <c r="A9" s="224"/>
      <c r="B9" s="224" t="s">
        <v>22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23">
        <f aca="true" t="shared" si="0" ref="N9:N18">SUM(C9:M9)</f>
        <v>0</v>
      </c>
    </row>
    <row r="10" spans="1:14" ht="15.75">
      <c r="A10" s="224" t="s">
        <v>256</v>
      </c>
      <c r="B10" s="224" t="s">
        <v>7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23">
        <f t="shared" si="0"/>
        <v>0</v>
      </c>
    </row>
    <row r="11" spans="1:14" ht="15.75">
      <c r="A11" s="224"/>
      <c r="B11" s="224" t="s">
        <v>8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23">
        <f t="shared" si="0"/>
        <v>0</v>
      </c>
    </row>
    <row r="12" spans="1:14" ht="15.75">
      <c r="A12" s="224"/>
      <c r="B12" s="224" t="s">
        <v>9</v>
      </c>
      <c r="C12" s="213"/>
      <c r="D12" s="213"/>
      <c r="E12" s="213"/>
      <c r="F12" s="213"/>
      <c r="G12" s="213"/>
      <c r="H12" s="213">
        <v>282580</v>
      </c>
      <c r="I12" s="213"/>
      <c r="J12" s="213"/>
      <c r="K12" s="213"/>
      <c r="L12" s="213"/>
      <c r="M12" s="213"/>
      <c r="N12" s="223">
        <f t="shared" si="0"/>
        <v>282580</v>
      </c>
    </row>
    <row r="13" spans="1:14" ht="15.75">
      <c r="A13" s="224"/>
      <c r="B13" s="224" t="s">
        <v>10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23">
        <f t="shared" si="0"/>
        <v>0</v>
      </c>
    </row>
    <row r="14" spans="1:14" ht="15.75">
      <c r="A14" s="224" t="s">
        <v>206</v>
      </c>
      <c r="B14" s="224" t="s">
        <v>11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23">
        <f t="shared" si="0"/>
        <v>0</v>
      </c>
    </row>
    <row r="15" spans="1:14" ht="15.75">
      <c r="A15" s="224"/>
      <c r="B15" s="224" t="s">
        <v>12</v>
      </c>
      <c r="C15" s="213"/>
      <c r="D15" s="213"/>
      <c r="E15" s="213"/>
      <c r="F15" s="213"/>
      <c r="G15" s="213"/>
      <c r="H15" s="213">
        <v>2254796</v>
      </c>
      <c r="I15" s="213"/>
      <c r="J15" s="213"/>
      <c r="K15" s="213"/>
      <c r="L15" s="213"/>
      <c r="M15" s="213"/>
      <c r="N15" s="223">
        <f t="shared" si="0"/>
        <v>2254796</v>
      </c>
    </row>
    <row r="16" spans="1:14" ht="15.75">
      <c r="A16" s="224" t="s">
        <v>207</v>
      </c>
      <c r="B16" s="224" t="s">
        <v>17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23">
        <f t="shared" si="0"/>
        <v>0</v>
      </c>
    </row>
    <row r="17" spans="1:14" ht="15.75">
      <c r="A17" s="224" t="s">
        <v>208</v>
      </c>
      <c r="B17" s="224" t="s">
        <v>13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23">
        <f t="shared" si="0"/>
        <v>0</v>
      </c>
    </row>
    <row r="18" spans="1:14" ht="15.75">
      <c r="A18" s="224" t="s">
        <v>6</v>
      </c>
      <c r="B18" s="224" t="s">
        <v>6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23">
        <f t="shared" si="0"/>
        <v>0</v>
      </c>
    </row>
    <row r="19" spans="1:14" ht="15.75">
      <c r="A19" s="444" t="s">
        <v>251</v>
      </c>
      <c r="B19" s="445"/>
      <c r="C19" s="216">
        <f aca="true" t="shared" si="1" ref="C19:N19">SUM(C8:C18)</f>
        <v>0</v>
      </c>
      <c r="D19" s="216">
        <f t="shared" si="1"/>
        <v>0</v>
      </c>
      <c r="E19" s="216">
        <f t="shared" si="1"/>
        <v>0</v>
      </c>
      <c r="F19" s="216">
        <f t="shared" si="1"/>
        <v>0</v>
      </c>
      <c r="G19" s="216">
        <f t="shared" si="1"/>
        <v>0</v>
      </c>
      <c r="H19" s="216">
        <f t="shared" si="1"/>
        <v>2537376</v>
      </c>
      <c r="I19" s="216">
        <f t="shared" si="1"/>
        <v>0</v>
      </c>
      <c r="J19" s="216">
        <f t="shared" si="1"/>
        <v>0</v>
      </c>
      <c r="K19" s="216">
        <f t="shared" si="1"/>
        <v>0</v>
      </c>
      <c r="L19" s="216">
        <f t="shared" si="1"/>
        <v>0</v>
      </c>
      <c r="M19" s="216">
        <f t="shared" si="1"/>
        <v>0</v>
      </c>
      <c r="N19" s="216">
        <f t="shared" si="1"/>
        <v>2537376</v>
      </c>
    </row>
    <row r="20" ht="9" customHeight="1"/>
    <row r="21" s="95" customFormat="1" ht="21"/>
    <row r="22" spans="2:6" s="1" customFormat="1" ht="20.25" customHeight="1">
      <c r="B22" s="93" t="s">
        <v>261</v>
      </c>
      <c r="C22" s="93"/>
      <c r="D22" s="93"/>
      <c r="E22" s="93"/>
      <c r="F22" s="94"/>
    </row>
    <row r="23" spans="2:6" s="1" customFormat="1" ht="26.25" customHeight="1">
      <c r="B23" s="93" t="s">
        <v>260</v>
      </c>
      <c r="C23" s="93"/>
      <c r="D23" s="93"/>
      <c r="E23" s="93"/>
      <c r="F23" s="94"/>
    </row>
    <row r="24" spans="2:6" s="1" customFormat="1" ht="23.25" customHeight="1">
      <c r="B24" s="93" t="s">
        <v>259</v>
      </c>
      <c r="C24" s="93"/>
      <c r="D24" s="93"/>
      <c r="E24" s="93"/>
      <c r="F24" s="94"/>
    </row>
    <row r="25" s="95" customFormat="1" ht="21"/>
  </sheetData>
  <sheetProtection/>
  <mergeCells count="18">
    <mergeCell ref="N4:N6"/>
    <mergeCell ref="A4:A6"/>
    <mergeCell ref="B4:B6"/>
    <mergeCell ref="A19:B19"/>
    <mergeCell ref="B1:M1"/>
    <mergeCell ref="B2:M2"/>
    <mergeCell ref="B3:M3"/>
    <mergeCell ref="G4:G6"/>
    <mergeCell ref="H4:H6"/>
    <mergeCell ref="I4:I6"/>
    <mergeCell ref="J4:J6"/>
    <mergeCell ref="K4:K6"/>
    <mergeCell ref="M4:M6"/>
    <mergeCell ref="C4:C6"/>
    <mergeCell ref="D4:D6"/>
    <mergeCell ref="E4:E6"/>
    <mergeCell ref="F4:F6"/>
    <mergeCell ref="L4:L6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8.140625" style="211" customWidth="1"/>
    <col min="2" max="2" width="12.421875" style="211" customWidth="1"/>
    <col min="3" max="3" width="8.28125" style="218" customWidth="1"/>
    <col min="4" max="4" width="9.7109375" style="218" customWidth="1"/>
    <col min="5" max="5" width="8.140625" style="218" customWidth="1"/>
    <col min="6" max="6" width="8.8515625" style="218" customWidth="1"/>
    <col min="7" max="7" width="9.57421875" style="218" customWidth="1"/>
    <col min="8" max="8" width="11.421875" style="218" customWidth="1"/>
    <col min="9" max="9" width="10.00390625" style="218" customWidth="1"/>
    <col min="10" max="10" width="10.28125" style="218" customWidth="1"/>
    <col min="11" max="11" width="7.57421875" style="218" customWidth="1"/>
    <col min="12" max="12" width="8.7109375" style="218" customWidth="1"/>
    <col min="13" max="13" width="10.140625" style="218" customWidth="1"/>
    <col min="14" max="14" width="11.8515625" style="211" customWidth="1"/>
    <col min="15" max="16384" width="9.140625" style="211" customWidth="1"/>
  </cols>
  <sheetData>
    <row r="1" spans="2:13" s="217" customFormat="1" ht="15.75">
      <c r="B1" s="446" t="s">
        <v>100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2:13" s="217" customFormat="1" ht="15.75">
      <c r="B2" s="446" t="s">
        <v>412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2:13" s="217" customFormat="1" ht="15.75">
      <c r="B3" s="446" t="s">
        <v>411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1:14" s="217" customFormat="1" ht="23.25" customHeight="1">
      <c r="A4" s="438" t="s">
        <v>197</v>
      </c>
      <c r="B4" s="441" t="s">
        <v>141</v>
      </c>
      <c r="C4" s="435" t="s">
        <v>241</v>
      </c>
      <c r="D4" s="435" t="s">
        <v>242</v>
      </c>
      <c r="E4" s="435" t="s">
        <v>243</v>
      </c>
      <c r="F4" s="435" t="s">
        <v>244</v>
      </c>
      <c r="G4" s="435" t="s">
        <v>245</v>
      </c>
      <c r="H4" s="435" t="s">
        <v>246</v>
      </c>
      <c r="I4" s="435" t="s">
        <v>247</v>
      </c>
      <c r="J4" s="435" t="s">
        <v>248</v>
      </c>
      <c r="K4" s="435" t="s">
        <v>249</v>
      </c>
      <c r="L4" s="435" t="s">
        <v>316</v>
      </c>
      <c r="M4" s="435" t="s">
        <v>6</v>
      </c>
      <c r="N4" s="438" t="s">
        <v>19</v>
      </c>
    </row>
    <row r="5" spans="1:14" s="217" customFormat="1" ht="15.75">
      <c r="A5" s="439"/>
      <c r="B5" s="442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9"/>
    </row>
    <row r="6" spans="1:14" s="217" customFormat="1" ht="15.75">
      <c r="A6" s="440"/>
      <c r="B6" s="443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40"/>
    </row>
    <row r="7" spans="1:14" ht="15.75">
      <c r="A7" s="309" t="s">
        <v>250</v>
      </c>
      <c r="B7" s="221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4" ht="15.75">
      <c r="A8" s="224" t="s">
        <v>203</v>
      </c>
      <c r="B8" s="224" t="s">
        <v>204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23">
        <f>SUM(C8:M8)</f>
        <v>0</v>
      </c>
    </row>
    <row r="9" spans="1:14" ht="15.75">
      <c r="A9" s="224"/>
      <c r="B9" s="224" t="s">
        <v>22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23">
        <f aca="true" t="shared" si="0" ref="N9:N18">SUM(C9:M9)</f>
        <v>0</v>
      </c>
    </row>
    <row r="10" spans="1:14" ht="15.75">
      <c r="A10" s="224" t="s">
        <v>256</v>
      </c>
      <c r="B10" s="224" t="s">
        <v>7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23">
        <f t="shared" si="0"/>
        <v>0</v>
      </c>
    </row>
    <row r="11" spans="1:14" ht="15.75">
      <c r="A11" s="224"/>
      <c r="B11" s="224" t="s">
        <v>8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23">
        <f t="shared" si="0"/>
        <v>0</v>
      </c>
    </row>
    <row r="12" spans="1:14" ht="15.75">
      <c r="A12" s="224"/>
      <c r="B12" s="224" t="s">
        <v>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23">
        <f t="shared" si="0"/>
        <v>0</v>
      </c>
    </row>
    <row r="13" spans="1:14" ht="15.75">
      <c r="A13" s="224"/>
      <c r="B13" s="224" t="s">
        <v>10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23">
        <f t="shared" si="0"/>
        <v>0</v>
      </c>
    </row>
    <row r="14" spans="1:14" ht="15.75">
      <c r="A14" s="224" t="s">
        <v>206</v>
      </c>
      <c r="B14" s="224" t="s">
        <v>11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23">
        <f t="shared" si="0"/>
        <v>0</v>
      </c>
    </row>
    <row r="15" spans="1:14" ht="15.75">
      <c r="A15" s="224"/>
      <c r="B15" s="224" t="s">
        <v>12</v>
      </c>
      <c r="C15" s="213"/>
      <c r="D15" s="213"/>
      <c r="E15" s="213"/>
      <c r="F15" s="213"/>
      <c r="G15" s="213"/>
      <c r="H15" s="213">
        <v>6739000</v>
      </c>
      <c r="I15" s="213"/>
      <c r="J15" s="213"/>
      <c r="K15" s="213"/>
      <c r="L15" s="213"/>
      <c r="M15" s="213"/>
      <c r="N15" s="223">
        <f t="shared" si="0"/>
        <v>6739000</v>
      </c>
    </row>
    <row r="16" spans="1:14" ht="15.75">
      <c r="A16" s="224" t="s">
        <v>207</v>
      </c>
      <c r="B16" s="224" t="s">
        <v>17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23">
        <f t="shared" si="0"/>
        <v>0</v>
      </c>
    </row>
    <row r="17" spans="1:14" ht="15.75">
      <c r="A17" s="224" t="s">
        <v>208</v>
      </c>
      <c r="B17" s="224" t="s">
        <v>13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23">
        <f t="shared" si="0"/>
        <v>0</v>
      </c>
    </row>
    <row r="18" spans="1:14" ht="15.75">
      <c r="A18" s="224" t="s">
        <v>6</v>
      </c>
      <c r="B18" s="224" t="s">
        <v>6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23">
        <f t="shared" si="0"/>
        <v>0</v>
      </c>
    </row>
    <row r="19" spans="1:14" ht="15.75">
      <c r="A19" s="444" t="s">
        <v>251</v>
      </c>
      <c r="B19" s="445"/>
      <c r="C19" s="216">
        <f aca="true" t="shared" si="1" ref="C19:N19">SUM(C8:C18)</f>
        <v>0</v>
      </c>
      <c r="D19" s="216">
        <f t="shared" si="1"/>
        <v>0</v>
      </c>
      <c r="E19" s="216">
        <f t="shared" si="1"/>
        <v>0</v>
      </c>
      <c r="F19" s="216">
        <f t="shared" si="1"/>
        <v>0</v>
      </c>
      <c r="G19" s="216">
        <f t="shared" si="1"/>
        <v>0</v>
      </c>
      <c r="H19" s="216">
        <f t="shared" si="1"/>
        <v>6739000</v>
      </c>
      <c r="I19" s="216">
        <f t="shared" si="1"/>
        <v>0</v>
      </c>
      <c r="J19" s="216">
        <f t="shared" si="1"/>
        <v>0</v>
      </c>
      <c r="K19" s="216">
        <f t="shared" si="1"/>
        <v>0</v>
      </c>
      <c r="L19" s="216">
        <f t="shared" si="1"/>
        <v>0</v>
      </c>
      <c r="M19" s="216">
        <f t="shared" si="1"/>
        <v>0</v>
      </c>
      <c r="N19" s="216">
        <f t="shared" si="1"/>
        <v>6739000</v>
      </c>
    </row>
    <row r="20" ht="9" customHeight="1"/>
    <row r="21" s="95" customFormat="1" ht="21"/>
    <row r="22" spans="2:6" s="1" customFormat="1" ht="20.25" customHeight="1">
      <c r="B22" s="93" t="s">
        <v>261</v>
      </c>
      <c r="C22" s="93"/>
      <c r="D22" s="93"/>
      <c r="E22" s="93"/>
      <c r="F22" s="94"/>
    </row>
    <row r="23" spans="2:6" s="1" customFormat="1" ht="26.25" customHeight="1">
      <c r="B23" s="93" t="s">
        <v>260</v>
      </c>
      <c r="C23" s="93"/>
      <c r="D23" s="93"/>
      <c r="E23" s="93"/>
      <c r="F23" s="94"/>
    </row>
    <row r="24" spans="2:6" s="1" customFormat="1" ht="23.25" customHeight="1">
      <c r="B24" s="93" t="s">
        <v>259</v>
      </c>
      <c r="C24" s="93"/>
      <c r="D24" s="93"/>
      <c r="E24" s="93"/>
      <c r="F24" s="94"/>
    </row>
    <row r="25" s="95" customFormat="1" ht="21"/>
  </sheetData>
  <sheetProtection/>
  <mergeCells count="18">
    <mergeCell ref="N4:N6"/>
    <mergeCell ref="A19:B19"/>
    <mergeCell ref="H4:H6"/>
    <mergeCell ref="I4:I6"/>
    <mergeCell ref="J4:J6"/>
    <mergeCell ref="K4:K6"/>
    <mergeCell ref="L4:L6"/>
    <mergeCell ref="M4:M6"/>
    <mergeCell ref="B1:M1"/>
    <mergeCell ref="B2:M2"/>
    <mergeCell ref="B3:M3"/>
    <mergeCell ref="A4:A6"/>
    <mergeCell ref="B4:B6"/>
    <mergeCell ref="C4:C6"/>
    <mergeCell ref="D4:D6"/>
    <mergeCell ref="E4:E6"/>
    <mergeCell ref="F4:F6"/>
    <mergeCell ref="G4:G6"/>
  </mergeCells>
  <printOptions/>
  <pageMargins left="0.25" right="0.18" top="0.42" bottom="0.7480314960629921" header="0.31496062992125984" footer="0.3149606299212598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B1">
      <selection activeCell="F15" sqref="F15"/>
    </sheetView>
  </sheetViews>
  <sheetFormatPr defaultColWidth="9.140625" defaultRowHeight="12.75"/>
  <cols>
    <col min="1" max="1" width="28.57421875" style="211" customWidth="1"/>
    <col min="2" max="2" width="18.7109375" style="255" customWidth="1"/>
    <col min="3" max="3" width="14.28125" style="255" customWidth="1"/>
    <col min="4" max="4" width="17.57421875" style="255" customWidth="1"/>
    <col min="5" max="6" width="16.57421875" style="255" customWidth="1"/>
    <col min="7" max="7" width="12.57421875" style="255" customWidth="1"/>
    <col min="8" max="8" width="14.57421875" style="255" customWidth="1"/>
    <col min="9" max="9" width="29.421875" style="256" customWidth="1"/>
    <col min="10" max="10" width="14.421875" style="255" customWidth="1"/>
    <col min="11" max="11" width="15.00390625" style="255" customWidth="1"/>
    <col min="12" max="12" width="18.28125" style="255" customWidth="1"/>
    <col min="13" max="13" width="15.57421875" style="255" customWidth="1"/>
    <col min="14" max="14" width="15.421875" style="255" customWidth="1"/>
    <col min="15" max="15" width="14.7109375" style="255" customWidth="1"/>
    <col min="16" max="16" width="13.57421875" style="255" customWidth="1"/>
    <col min="17" max="16384" width="9.140625" style="211" customWidth="1"/>
  </cols>
  <sheetData>
    <row r="1" spans="1:16" ht="15.75">
      <c r="A1" s="446" t="s">
        <v>100</v>
      </c>
      <c r="B1" s="446"/>
      <c r="C1" s="446"/>
      <c r="D1" s="446"/>
      <c r="E1" s="446"/>
      <c r="F1" s="446"/>
      <c r="G1" s="446"/>
      <c r="H1" s="446"/>
      <c r="I1" s="263"/>
      <c r="J1" s="261"/>
      <c r="K1" s="263"/>
      <c r="L1" s="263"/>
      <c r="M1" s="263"/>
      <c r="N1" s="263"/>
      <c r="O1" s="263"/>
      <c r="P1" s="263"/>
    </row>
    <row r="2" spans="1:16" ht="15.75">
      <c r="A2" s="446" t="s">
        <v>262</v>
      </c>
      <c r="B2" s="446"/>
      <c r="C2" s="446"/>
      <c r="D2" s="446"/>
      <c r="E2" s="446"/>
      <c r="F2" s="446"/>
      <c r="G2" s="446"/>
      <c r="H2" s="446"/>
      <c r="I2" s="263"/>
      <c r="J2" s="261"/>
      <c r="K2" s="263"/>
      <c r="L2" s="263"/>
      <c r="M2" s="263"/>
      <c r="N2" s="263"/>
      <c r="O2" s="263"/>
      <c r="P2" s="263"/>
    </row>
    <row r="3" spans="1:16" ht="15.75">
      <c r="A3" s="447" t="s">
        <v>411</v>
      </c>
      <c r="B3" s="447"/>
      <c r="C3" s="447"/>
      <c r="D3" s="447"/>
      <c r="E3" s="447"/>
      <c r="F3" s="447"/>
      <c r="G3" s="447"/>
      <c r="H3" s="447"/>
      <c r="I3" s="264"/>
      <c r="J3" s="262"/>
      <c r="K3" s="264"/>
      <c r="L3" s="264"/>
      <c r="M3" s="264"/>
      <c r="N3" s="264"/>
      <c r="O3" s="264"/>
      <c r="P3" s="264"/>
    </row>
    <row r="4" spans="1:16" s="217" customFormat="1" ht="23.25" customHeight="1">
      <c r="A4" s="441" t="s">
        <v>0</v>
      </c>
      <c r="B4" s="448" t="s">
        <v>18</v>
      </c>
      <c r="C4" s="448" t="s">
        <v>324</v>
      </c>
      <c r="D4" s="448" t="s">
        <v>325</v>
      </c>
      <c r="E4" s="448" t="s">
        <v>19</v>
      </c>
      <c r="F4" s="448" t="s">
        <v>241</v>
      </c>
      <c r="G4" s="448" t="s">
        <v>242</v>
      </c>
      <c r="H4" s="448" t="s">
        <v>243</v>
      </c>
      <c r="I4" s="451" t="s">
        <v>0</v>
      </c>
      <c r="J4" s="448" t="s">
        <v>244</v>
      </c>
      <c r="K4" s="448" t="s">
        <v>245</v>
      </c>
      <c r="L4" s="448" t="s">
        <v>246</v>
      </c>
      <c r="M4" s="448" t="s">
        <v>247</v>
      </c>
      <c r="N4" s="448" t="s">
        <v>248</v>
      </c>
      <c r="O4" s="448" t="s">
        <v>249</v>
      </c>
      <c r="P4" s="448" t="s">
        <v>6</v>
      </c>
    </row>
    <row r="5" spans="1:16" s="217" customFormat="1" ht="15.75">
      <c r="A5" s="442"/>
      <c r="B5" s="449"/>
      <c r="C5" s="449"/>
      <c r="D5" s="449"/>
      <c r="E5" s="449"/>
      <c r="F5" s="449"/>
      <c r="G5" s="449"/>
      <c r="H5" s="449"/>
      <c r="I5" s="452"/>
      <c r="J5" s="449"/>
      <c r="K5" s="449"/>
      <c r="L5" s="449"/>
      <c r="M5" s="449"/>
      <c r="N5" s="449"/>
      <c r="O5" s="449"/>
      <c r="P5" s="449"/>
    </row>
    <row r="6" spans="1:16" s="217" customFormat="1" ht="15.75">
      <c r="A6" s="443"/>
      <c r="B6" s="450"/>
      <c r="C6" s="450"/>
      <c r="D6" s="450"/>
      <c r="E6" s="450"/>
      <c r="F6" s="450"/>
      <c r="G6" s="450"/>
      <c r="H6" s="450"/>
      <c r="I6" s="453"/>
      <c r="J6" s="450"/>
      <c r="K6" s="450"/>
      <c r="L6" s="450"/>
      <c r="M6" s="450"/>
      <c r="N6" s="450"/>
      <c r="O6" s="450"/>
      <c r="P6" s="450"/>
    </row>
    <row r="7" spans="1:16" ht="15.75">
      <c r="A7" s="212" t="s">
        <v>250</v>
      </c>
      <c r="B7" s="249"/>
      <c r="C7" s="249"/>
      <c r="D7" s="249"/>
      <c r="E7" s="249"/>
      <c r="F7" s="249"/>
      <c r="G7" s="249"/>
      <c r="H7" s="249"/>
      <c r="I7" s="250" t="s">
        <v>250</v>
      </c>
      <c r="J7" s="249"/>
      <c r="K7" s="258"/>
      <c r="L7" s="249"/>
      <c r="M7" s="249"/>
      <c r="N7" s="249"/>
      <c r="O7" s="249"/>
      <c r="P7" s="249"/>
    </row>
    <row r="8" spans="1:16" ht="15.75">
      <c r="A8" s="214" t="s">
        <v>6</v>
      </c>
      <c r="B8" s="249">
        <v>14974093</v>
      </c>
      <c r="C8" s="249">
        <v>14915040</v>
      </c>
      <c r="D8" s="249">
        <v>0</v>
      </c>
      <c r="E8" s="249">
        <f>SUM(C8:D8)</f>
        <v>14915040</v>
      </c>
      <c r="F8" s="249">
        <v>0</v>
      </c>
      <c r="G8" s="249">
        <v>0</v>
      </c>
      <c r="H8" s="249">
        <v>0</v>
      </c>
      <c r="I8" s="251" t="s">
        <v>6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14915040</v>
      </c>
    </row>
    <row r="9" spans="1:16" ht="15.75">
      <c r="A9" s="214" t="s">
        <v>204</v>
      </c>
      <c r="B9" s="249">
        <v>3016720</v>
      </c>
      <c r="C9" s="249">
        <v>2794784</v>
      </c>
      <c r="D9" s="249">
        <v>0</v>
      </c>
      <c r="E9" s="249">
        <f aca="true" t="shared" si="0" ref="E9:E18">SUM(C9:D9)</f>
        <v>2794784</v>
      </c>
      <c r="F9" s="249">
        <v>2794784</v>
      </c>
      <c r="G9" s="249">
        <v>0</v>
      </c>
      <c r="H9" s="249">
        <v>0</v>
      </c>
      <c r="I9" s="251" t="s">
        <v>204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</row>
    <row r="10" spans="1:16" ht="15.75">
      <c r="A10" s="214" t="s">
        <v>22</v>
      </c>
      <c r="B10" s="249">
        <v>7843955</v>
      </c>
      <c r="C10" s="249">
        <v>6389470</v>
      </c>
      <c r="D10" s="249">
        <v>0</v>
      </c>
      <c r="E10" s="249">
        <f t="shared" si="0"/>
        <v>6389470</v>
      </c>
      <c r="F10" s="249">
        <v>5318185</v>
      </c>
      <c r="G10" s="249">
        <v>0</v>
      </c>
      <c r="H10" s="249">
        <v>0</v>
      </c>
      <c r="I10" s="251" t="s">
        <v>22</v>
      </c>
      <c r="J10" s="249">
        <v>0</v>
      </c>
      <c r="K10" s="249">
        <v>0</v>
      </c>
      <c r="L10" s="249">
        <v>1071285</v>
      </c>
      <c r="M10" s="249">
        <v>0</v>
      </c>
      <c r="N10" s="249">
        <v>0</v>
      </c>
      <c r="O10" s="249">
        <v>0</v>
      </c>
      <c r="P10" s="249">
        <v>0</v>
      </c>
    </row>
    <row r="11" spans="1:16" ht="15.75">
      <c r="A11" s="214" t="s">
        <v>7</v>
      </c>
      <c r="B11" s="249">
        <v>885000</v>
      </c>
      <c r="C11" s="249">
        <v>282076</v>
      </c>
      <c r="D11" s="249">
        <v>0</v>
      </c>
      <c r="E11" s="249">
        <f t="shared" si="0"/>
        <v>282076</v>
      </c>
      <c r="F11" s="249">
        <v>225626</v>
      </c>
      <c r="G11" s="249">
        <v>0</v>
      </c>
      <c r="H11" s="249">
        <v>0</v>
      </c>
      <c r="I11" s="251" t="s">
        <v>7</v>
      </c>
      <c r="J11" s="249">
        <v>0</v>
      </c>
      <c r="K11" s="249">
        <v>0</v>
      </c>
      <c r="L11" s="249">
        <v>56450</v>
      </c>
      <c r="M11" s="249">
        <v>0</v>
      </c>
      <c r="N11" s="249">
        <v>0</v>
      </c>
      <c r="O11" s="249">
        <v>0</v>
      </c>
      <c r="P11" s="249">
        <v>0</v>
      </c>
    </row>
    <row r="12" spans="1:16" ht="15.75">
      <c r="A12" s="214" t="s">
        <v>8</v>
      </c>
      <c r="B12" s="249">
        <v>3785900</v>
      </c>
      <c r="C12" s="249">
        <v>2510740.66</v>
      </c>
      <c r="D12" s="249">
        <v>12500</v>
      </c>
      <c r="E12" s="249">
        <f t="shared" si="0"/>
        <v>2523240.66</v>
      </c>
      <c r="F12" s="249">
        <v>1280812.66</v>
      </c>
      <c r="G12" s="249">
        <v>52990</v>
      </c>
      <c r="H12" s="249">
        <v>137660</v>
      </c>
      <c r="I12" s="251" t="s">
        <v>8</v>
      </c>
      <c r="J12" s="249">
        <v>0</v>
      </c>
      <c r="K12" s="249">
        <v>0</v>
      </c>
      <c r="L12" s="249">
        <v>365008</v>
      </c>
      <c r="M12" s="249">
        <v>12500</v>
      </c>
      <c r="N12" s="249">
        <v>674270</v>
      </c>
      <c r="O12" s="249">
        <v>0</v>
      </c>
      <c r="P12" s="249">
        <v>0</v>
      </c>
    </row>
    <row r="13" spans="1:16" ht="15.75">
      <c r="A13" s="214" t="s">
        <v>9</v>
      </c>
      <c r="B13" s="249">
        <v>3192832</v>
      </c>
      <c r="C13" s="249">
        <v>2195198.28</v>
      </c>
      <c r="D13" s="249">
        <v>0</v>
      </c>
      <c r="E13" s="249">
        <f t="shared" si="0"/>
        <v>2195198.28</v>
      </c>
      <c r="F13" s="249">
        <v>286549.6</v>
      </c>
      <c r="G13" s="249">
        <v>0</v>
      </c>
      <c r="H13" s="249">
        <v>1318568.68</v>
      </c>
      <c r="I13" s="251" t="s">
        <v>9</v>
      </c>
      <c r="J13" s="249">
        <v>0</v>
      </c>
      <c r="K13" s="249">
        <v>0</v>
      </c>
      <c r="L13" s="249">
        <v>590080</v>
      </c>
      <c r="M13" s="249">
        <v>0</v>
      </c>
      <c r="N13" s="249">
        <v>0</v>
      </c>
      <c r="O13" s="249">
        <v>0</v>
      </c>
      <c r="P13" s="249">
        <v>0</v>
      </c>
    </row>
    <row r="14" spans="1:16" ht="15.75">
      <c r="A14" s="214" t="s">
        <v>10</v>
      </c>
      <c r="B14" s="249">
        <v>574000</v>
      </c>
      <c r="C14" s="249">
        <v>424366.65</v>
      </c>
      <c r="D14" s="249">
        <v>0</v>
      </c>
      <c r="E14" s="249">
        <f t="shared" si="0"/>
        <v>424366.65</v>
      </c>
      <c r="F14" s="249">
        <v>424366.65</v>
      </c>
      <c r="G14" s="249">
        <v>0</v>
      </c>
      <c r="H14" s="249">
        <v>0</v>
      </c>
      <c r="I14" s="251" t="s">
        <v>10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</row>
    <row r="15" spans="1:16" ht="15.75">
      <c r="A15" s="214" t="s">
        <v>11</v>
      </c>
      <c r="B15" s="249">
        <v>609300</v>
      </c>
      <c r="C15" s="249">
        <v>401700</v>
      </c>
      <c r="D15" s="249">
        <v>0</v>
      </c>
      <c r="E15" s="249">
        <f t="shared" si="0"/>
        <v>401700</v>
      </c>
      <c r="F15" s="249">
        <v>95600</v>
      </c>
      <c r="G15" s="249">
        <v>0</v>
      </c>
      <c r="H15" s="249">
        <v>4300</v>
      </c>
      <c r="I15" s="251" t="s">
        <v>11</v>
      </c>
      <c r="J15" s="249">
        <v>0</v>
      </c>
      <c r="K15" s="249">
        <v>0</v>
      </c>
      <c r="L15" s="249">
        <v>301800</v>
      </c>
      <c r="M15" s="249">
        <v>0</v>
      </c>
      <c r="N15" s="249">
        <v>0</v>
      </c>
      <c r="O15" s="249">
        <v>0</v>
      </c>
      <c r="P15" s="249">
        <v>0</v>
      </c>
    </row>
    <row r="16" spans="1:16" ht="15.75">
      <c r="A16" s="214" t="s">
        <v>12</v>
      </c>
      <c r="B16" s="249">
        <v>3439800</v>
      </c>
      <c r="C16" s="249">
        <v>3197450</v>
      </c>
      <c r="D16" s="249">
        <v>1500000</v>
      </c>
      <c r="E16" s="249">
        <f t="shared" si="0"/>
        <v>4697450</v>
      </c>
      <c r="F16" s="249">
        <v>0</v>
      </c>
      <c r="G16" s="249">
        <v>0</v>
      </c>
      <c r="H16" s="249">
        <v>0</v>
      </c>
      <c r="I16" s="251" t="s">
        <v>12</v>
      </c>
      <c r="J16" s="249">
        <v>0</v>
      </c>
      <c r="K16" s="249">
        <v>0</v>
      </c>
      <c r="L16" s="249">
        <v>4697450</v>
      </c>
      <c r="M16" s="249">
        <v>0</v>
      </c>
      <c r="N16" s="249">
        <v>0</v>
      </c>
      <c r="O16" s="249">
        <v>0</v>
      </c>
      <c r="P16" s="249">
        <v>0</v>
      </c>
    </row>
    <row r="17" spans="1:16" ht="15.75">
      <c r="A17" s="214" t="s">
        <v>17</v>
      </c>
      <c r="B17" s="249">
        <v>25000</v>
      </c>
      <c r="C17" s="249">
        <v>0</v>
      </c>
      <c r="D17" s="249">
        <v>0</v>
      </c>
      <c r="E17" s="249">
        <f t="shared" si="0"/>
        <v>0</v>
      </c>
      <c r="F17" s="249">
        <v>0</v>
      </c>
      <c r="G17" s="249">
        <v>0</v>
      </c>
      <c r="H17" s="249">
        <v>0</v>
      </c>
      <c r="I17" s="251" t="s">
        <v>17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0</v>
      </c>
    </row>
    <row r="18" spans="1:16" ht="15.75">
      <c r="A18" s="214" t="s">
        <v>13</v>
      </c>
      <c r="B18" s="249">
        <v>5684400</v>
      </c>
      <c r="C18" s="249">
        <v>4958687.64</v>
      </c>
      <c r="D18" s="249">
        <v>0</v>
      </c>
      <c r="E18" s="249">
        <f t="shared" si="0"/>
        <v>4958687.64</v>
      </c>
      <c r="F18" s="249">
        <v>29325</v>
      </c>
      <c r="G18" s="249">
        <v>0</v>
      </c>
      <c r="H18" s="249">
        <v>2930000</v>
      </c>
      <c r="I18" s="251" t="s">
        <v>13</v>
      </c>
      <c r="J18" s="249">
        <v>0</v>
      </c>
      <c r="K18" s="249">
        <v>0</v>
      </c>
      <c r="L18" s="249">
        <v>1708662.64</v>
      </c>
      <c r="M18" s="249">
        <v>180000</v>
      </c>
      <c r="N18" s="249">
        <v>110700</v>
      </c>
      <c r="O18" s="249">
        <v>0</v>
      </c>
      <c r="P18" s="249">
        <v>0</v>
      </c>
    </row>
    <row r="19" spans="1:16" ht="15.75">
      <c r="A19" s="287" t="s">
        <v>251</v>
      </c>
      <c r="B19" s="252">
        <f>SUM(B8:B18)</f>
        <v>44031000</v>
      </c>
      <c r="C19" s="252">
        <f>SUM(C8:C18)</f>
        <v>38069513.23</v>
      </c>
      <c r="D19" s="252">
        <f>SUM(D8:D18)</f>
        <v>1512500</v>
      </c>
      <c r="E19" s="252">
        <f>SUM(E8:E18)</f>
        <v>39582013.230000004</v>
      </c>
      <c r="F19" s="252">
        <f>SUM(F9:F18)</f>
        <v>10455248.91</v>
      </c>
      <c r="G19" s="252">
        <f>SUM(G9:G18)</f>
        <v>52990</v>
      </c>
      <c r="H19" s="252">
        <f>SUM(H9:H18)</f>
        <v>4390528.68</v>
      </c>
      <c r="I19" s="288" t="s">
        <v>251</v>
      </c>
      <c r="J19" s="252">
        <f aca="true" t="shared" si="1" ref="J19:O19">SUM(J9:J18)</f>
        <v>0</v>
      </c>
      <c r="K19" s="252">
        <f t="shared" si="1"/>
        <v>0</v>
      </c>
      <c r="L19" s="252">
        <f t="shared" si="1"/>
        <v>8790735.64</v>
      </c>
      <c r="M19" s="252">
        <f t="shared" si="1"/>
        <v>192500</v>
      </c>
      <c r="N19" s="252">
        <f t="shared" si="1"/>
        <v>784970</v>
      </c>
      <c r="O19" s="252">
        <f t="shared" si="1"/>
        <v>0</v>
      </c>
      <c r="P19" s="252">
        <f>SUM(P8:P18)</f>
        <v>14915040</v>
      </c>
    </row>
    <row r="20" spans="1:16" ht="15.75">
      <c r="A20" s="212" t="s">
        <v>20</v>
      </c>
      <c r="B20" s="249"/>
      <c r="C20" s="249"/>
      <c r="D20" s="249"/>
      <c r="E20" s="249"/>
      <c r="F20" s="249"/>
      <c r="G20" s="249"/>
      <c r="H20" s="249"/>
      <c r="I20" s="250" t="s">
        <v>20</v>
      </c>
      <c r="J20" s="249"/>
      <c r="K20" s="249"/>
      <c r="L20" s="249"/>
      <c r="M20" s="249"/>
      <c r="N20" s="249"/>
      <c r="O20" s="249"/>
      <c r="P20" s="249"/>
    </row>
    <row r="21" spans="1:16" ht="15.75">
      <c r="A21" s="214" t="s">
        <v>317</v>
      </c>
      <c r="B21" s="249">
        <v>715000</v>
      </c>
      <c r="C21" s="249">
        <v>1120037.9</v>
      </c>
      <c r="D21" s="249">
        <v>0</v>
      </c>
      <c r="E21" s="249">
        <f>SUM(C21:D21)</f>
        <v>1120037.9</v>
      </c>
      <c r="F21" s="249">
        <v>0</v>
      </c>
      <c r="G21" s="249">
        <v>0</v>
      </c>
      <c r="H21" s="249">
        <v>0</v>
      </c>
      <c r="I21" s="214" t="s">
        <v>317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</row>
    <row r="22" spans="1:16" ht="15.75">
      <c r="A22" s="215" t="s">
        <v>318</v>
      </c>
      <c r="B22" s="253">
        <v>209900</v>
      </c>
      <c r="C22" s="249">
        <v>223108</v>
      </c>
      <c r="D22" s="253">
        <v>0</v>
      </c>
      <c r="E22" s="249">
        <f aca="true" t="shared" si="2" ref="E22:E27">SUM(C22:D22)</f>
        <v>223108</v>
      </c>
      <c r="F22" s="253">
        <v>0</v>
      </c>
      <c r="G22" s="253">
        <v>0</v>
      </c>
      <c r="H22" s="253">
        <v>0</v>
      </c>
      <c r="I22" s="215" t="s">
        <v>318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</row>
    <row r="23" spans="1:16" ht="15.75">
      <c r="A23" s="214" t="s">
        <v>319</v>
      </c>
      <c r="B23" s="249">
        <v>110000</v>
      </c>
      <c r="C23" s="249">
        <v>118234.63</v>
      </c>
      <c r="D23" s="249">
        <v>0</v>
      </c>
      <c r="E23" s="249">
        <f t="shared" si="2"/>
        <v>118234.63</v>
      </c>
      <c r="F23" s="249">
        <v>0</v>
      </c>
      <c r="G23" s="249">
        <v>0</v>
      </c>
      <c r="H23" s="249">
        <v>0</v>
      </c>
      <c r="I23" s="214" t="s">
        <v>319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</row>
    <row r="24" spans="1:16" ht="15.75">
      <c r="A24" s="214" t="s">
        <v>320</v>
      </c>
      <c r="B24" s="249">
        <v>52100</v>
      </c>
      <c r="C24" s="249">
        <v>34000</v>
      </c>
      <c r="D24" s="249">
        <v>0</v>
      </c>
      <c r="E24" s="249">
        <f t="shared" si="2"/>
        <v>34000</v>
      </c>
      <c r="F24" s="249">
        <v>0</v>
      </c>
      <c r="G24" s="249">
        <v>0</v>
      </c>
      <c r="H24" s="249">
        <v>0</v>
      </c>
      <c r="I24" s="214" t="s">
        <v>320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</row>
    <row r="25" spans="1:16" ht="15.75">
      <c r="A25" s="214" t="s">
        <v>321</v>
      </c>
      <c r="B25" s="249">
        <v>17944000</v>
      </c>
      <c r="C25" s="249">
        <v>20145631.51</v>
      </c>
      <c r="D25" s="249">
        <v>0</v>
      </c>
      <c r="E25" s="249">
        <f t="shared" si="2"/>
        <v>20145631.51</v>
      </c>
      <c r="F25" s="249">
        <v>0</v>
      </c>
      <c r="G25" s="249">
        <v>0</v>
      </c>
      <c r="H25" s="249">
        <v>0</v>
      </c>
      <c r="I25" s="214" t="s">
        <v>321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</row>
    <row r="26" spans="1:16" ht="15.75">
      <c r="A26" s="214" t="s">
        <v>322</v>
      </c>
      <c r="B26" s="249">
        <v>25000000</v>
      </c>
      <c r="C26" s="249">
        <v>23123819</v>
      </c>
      <c r="D26" s="249">
        <v>0</v>
      </c>
      <c r="E26" s="249">
        <f t="shared" si="2"/>
        <v>23123819</v>
      </c>
      <c r="F26" s="249">
        <v>0</v>
      </c>
      <c r="G26" s="249">
        <v>0</v>
      </c>
      <c r="H26" s="249">
        <v>0</v>
      </c>
      <c r="I26" s="214" t="s">
        <v>322</v>
      </c>
      <c r="J26" s="249">
        <v>0</v>
      </c>
      <c r="K26" s="249">
        <v>0</v>
      </c>
      <c r="L26" s="249">
        <v>0</v>
      </c>
      <c r="M26" s="249">
        <v>0</v>
      </c>
      <c r="N26" s="249">
        <v>0</v>
      </c>
      <c r="O26" s="249">
        <v>0</v>
      </c>
      <c r="P26" s="249">
        <v>0</v>
      </c>
    </row>
    <row r="27" spans="1:16" ht="15.75">
      <c r="A27" s="214" t="s">
        <v>323</v>
      </c>
      <c r="B27" s="249">
        <v>0</v>
      </c>
      <c r="C27" s="249">
        <f>SUM(B27)</f>
        <v>0</v>
      </c>
      <c r="D27" s="249">
        <v>1512500</v>
      </c>
      <c r="E27" s="249">
        <f t="shared" si="2"/>
        <v>1512500</v>
      </c>
      <c r="F27" s="249">
        <v>0</v>
      </c>
      <c r="G27" s="249">
        <v>0</v>
      </c>
      <c r="H27" s="249">
        <v>0</v>
      </c>
      <c r="I27" s="214" t="s">
        <v>323</v>
      </c>
      <c r="J27" s="249">
        <v>0</v>
      </c>
      <c r="K27" s="249">
        <v>0</v>
      </c>
      <c r="L27" s="249">
        <v>0</v>
      </c>
      <c r="M27" s="249">
        <v>0</v>
      </c>
      <c r="N27" s="249">
        <v>0</v>
      </c>
      <c r="O27" s="249">
        <v>0</v>
      </c>
      <c r="P27" s="249">
        <v>0</v>
      </c>
    </row>
    <row r="28" spans="1:16" ht="16.5" thickBot="1">
      <c r="A28" s="291" t="s">
        <v>252</v>
      </c>
      <c r="B28" s="259">
        <f>SUM(B21:B27)</f>
        <v>44031000</v>
      </c>
      <c r="C28" s="259">
        <f>SUM(C21:C27)</f>
        <v>44764831.04000001</v>
      </c>
      <c r="D28" s="259">
        <f>SUM(D21:D27)</f>
        <v>1512500</v>
      </c>
      <c r="E28" s="259">
        <f>SUM(E21:E27)</f>
        <v>46277331.04000001</v>
      </c>
      <c r="F28" s="259">
        <f>SUM(F21:F27)</f>
        <v>0</v>
      </c>
      <c r="G28" s="259">
        <v>0</v>
      </c>
      <c r="H28" s="259">
        <v>0</v>
      </c>
      <c r="I28" s="293" t="s">
        <v>252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</row>
    <row r="29" spans="1:16" ht="16.5" thickTop="1">
      <c r="A29" s="289" t="s">
        <v>253</v>
      </c>
      <c r="B29" s="254"/>
      <c r="C29" s="254"/>
      <c r="D29" s="254"/>
      <c r="E29" s="290">
        <f>E28-E19</f>
        <v>6695317.810000002</v>
      </c>
      <c r="F29" s="254"/>
      <c r="G29" s="254"/>
      <c r="H29" s="254"/>
      <c r="I29" s="292" t="s">
        <v>326</v>
      </c>
      <c r="J29" s="254"/>
      <c r="K29" s="254"/>
      <c r="L29" s="254"/>
      <c r="M29" s="254"/>
      <c r="N29" s="254"/>
      <c r="O29" s="254"/>
      <c r="P29" s="254"/>
    </row>
    <row r="31" spans="1:11" ht="18.75">
      <c r="A31" s="257"/>
      <c r="B31" s="257"/>
      <c r="C31" s="257"/>
      <c r="D31" s="257"/>
      <c r="E31" s="257"/>
      <c r="F31" s="257"/>
      <c r="G31" s="257"/>
      <c r="H31" s="257"/>
      <c r="I31" s="260" t="s">
        <v>290</v>
      </c>
      <c r="K31" s="211"/>
    </row>
    <row r="32" spans="1:11" ht="18.75">
      <c r="A32" s="257"/>
      <c r="B32" s="257"/>
      <c r="C32" s="257"/>
      <c r="D32" s="257"/>
      <c r="E32" s="257"/>
      <c r="F32" s="257"/>
      <c r="G32" s="257"/>
      <c r="H32" s="257"/>
      <c r="I32" s="260" t="s">
        <v>291</v>
      </c>
      <c r="K32" s="211"/>
    </row>
    <row r="33" spans="1:16" ht="18.75">
      <c r="A33" s="257"/>
      <c r="B33" s="257"/>
      <c r="C33" s="257"/>
      <c r="D33" s="257"/>
      <c r="E33" s="257"/>
      <c r="F33" s="257"/>
      <c r="G33" s="257"/>
      <c r="H33" s="257"/>
      <c r="I33" s="260" t="s">
        <v>292</v>
      </c>
      <c r="K33" s="211"/>
      <c r="M33" s="211"/>
      <c r="N33" s="211"/>
      <c r="O33" s="211"/>
      <c r="P33" s="211"/>
    </row>
  </sheetData>
  <sheetProtection/>
  <mergeCells count="19">
    <mergeCell ref="N4:N6"/>
    <mergeCell ref="O4:O6"/>
    <mergeCell ref="P4:P6"/>
    <mergeCell ref="A4:A6"/>
    <mergeCell ref="B4:B6"/>
    <mergeCell ref="E4:E6"/>
    <mergeCell ref="F4:F6"/>
    <mergeCell ref="C4:C6"/>
    <mergeCell ref="D4:D6"/>
    <mergeCell ref="K4:K6"/>
    <mergeCell ref="A1:H1"/>
    <mergeCell ref="A2:H2"/>
    <mergeCell ref="A3:H3"/>
    <mergeCell ref="L4:L6"/>
    <mergeCell ref="M4:M6"/>
    <mergeCell ref="I4:I6"/>
    <mergeCell ref="G4:G6"/>
    <mergeCell ref="H4:H6"/>
    <mergeCell ref="J4:J6"/>
  </mergeCells>
  <printOptions/>
  <pageMargins left="0.5511811023622047" right="0.15748031496062992" top="0.3937007874015748" bottom="0.2362204724409449" header="0.31496062992125984" footer="0.1574803149606299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8.57421875" style="211" customWidth="1"/>
    <col min="2" max="2" width="15.28125" style="255" customWidth="1"/>
    <col min="3" max="3" width="12.421875" style="255" customWidth="1"/>
    <col min="4" max="4" width="14.8515625" style="255" customWidth="1"/>
    <col min="5" max="5" width="13.00390625" style="255" customWidth="1"/>
    <col min="6" max="7" width="16.57421875" style="255" customWidth="1"/>
    <col min="8" max="8" width="12.57421875" style="255" customWidth="1"/>
    <col min="9" max="9" width="14.57421875" style="255" customWidth="1"/>
    <col min="10" max="10" width="29.421875" style="256" customWidth="1"/>
    <col min="11" max="11" width="14.421875" style="255" customWidth="1"/>
    <col min="12" max="12" width="15.00390625" style="255" customWidth="1"/>
    <col min="13" max="13" width="18.28125" style="255" customWidth="1"/>
    <col min="14" max="14" width="15.57421875" style="255" customWidth="1"/>
    <col min="15" max="15" width="15.421875" style="255" customWidth="1"/>
    <col min="16" max="16" width="14.7109375" style="255" customWidth="1"/>
    <col min="17" max="17" width="13.57421875" style="255" customWidth="1"/>
    <col min="18" max="16384" width="9.140625" style="211" customWidth="1"/>
  </cols>
  <sheetData>
    <row r="1" spans="1:17" ht="15.75">
      <c r="A1" s="446" t="s">
        <v>100</v>
      </c>
      <c r="B1" s="446"/>
      <c r="C1" s="446"/>
      <c r="D1" s="446"/>
      <c r="E1" s="446"/>
      <c r="F1" s="446"/>
      <c r="G1" s="446"/>
      <c r="H1" s="446"/>
      <c r="I1" s="446"/>
      <c r="J1" s="263"/>
      <c r="K1" s="310"/>
      <c r="L1" s="263"/>
      <c r="M1" s="263"/>
      <c r="N1" s="263"/>
      <c r="O1" s="263"/>
      <c r="P1" s="263"/>
      <c r="Q1" s="263"/>
    </row>
    <row r="2" spans="1:17" ht="15.75">
      <c r="A2" s="446" t="s">
        <v>327</v>
      </c>
      <c r="B2" s="446"/>
      <c r="C2" s="446"/>
      <c r="D2" s="446"/>
      <c r="E2" s="446"/>
      <c r="F2" s="446"/>
      <c r="G2" s="446"/>
      <c r="H2" s="446"/>
      <c r="I2" s="446"/>
      <c r="J2" s="263"/>
      <c r="K2" s="310"/>
      <c r="L2" s="263"/>
      <c r="M2" s="263"/>
      <c r="N2" s="263"/>
      <c r="O2" s="263"/>
      <c r="P2" s="263"/>
      <c r="Q2" s="263"/>
    </row>
    <row r="3" spans="1:17" ht="15.75">
      <c r="A3" s="447" t="s">
        <v>411</v>
      </c>
      <c r="B3" s="447"/>
      <c r="C3" s="447"/>
      <c r="D3" s="447"/>
      <c r="E3" s="447"/>
      <c r="F3" s="447"/>
      <c r="G3" s="447"/>
      <c r="H3" s="447"/>
      <c r="I3" s="447"/>
      <c r="J3" s="264"/>
      <c r="K3" s="311"/>
      <c r="L3" s="264"/>
      <c r="M3" s="264"/>
      <c r="N3" s="264"/>
      <c r="O3" s="264"/>
      <c r="P3" s="264"/>
      <c r="Q3" s="264"/>
    </row>
    <row r="4" spans="1:17" s="217" customFormat="1" ht="23.25" customHeight="1">
      <c r="A4" s="441" t="s">
        <v>0</v>
      </c>
      <c r="B4" s="448" t="s">
        <v>18</v>
      </c>
      <c r="C4" s="448" t="s">
        <v>324</v>
      </c>
      <c r="D4" s="448" t="s">
        <v>325</v>
      </c>
      <c r="E4" s="448" t="s">
        <v>328</v>
      </c>
      <c r="F4" s="448" t="s">
        <v>19</v>
      </c>
      <c r="G4" s="448" t="s">
        <v>241</v>
      </c>
      <c r="H4" s="448" t="s">
        <v>242</v>
      </c>
      <c r="I4" s="448" t="s">
        <v>243</v>
      </c>
      <c r="J4" s="451" t="s">
        <v>0</v>
      </c>
      <c r="K4" s="448" t="s">
        <v>244</v>
      </c>
      <c r="L4" s="448" t="s">
        <v>245</v>
      </c>
      <c r="M4" s="448" t="s">
        <v>246</v>
      </c>
      <c r="N4" s="448" t="s">
        <v>247</v>
      </c>
      <c r="O4" s="448" t="s">
        <v>248</v>
      </c>
      <c r="P4" s="448" t="s">
        <v>249</v>
      </c>
      <c r="Q4" s="448" t="s">
        <v>6</v>
      </c>
    </row>
    <row r="5" spans="1:17" s="217" customFormat="1" ht="15.75">
      <c r="A5" s="442"/>
      <c r="B5" s="449"/>
      <c r="C5" s="449"/>
      <c r="D5" s="449"/>
      <c r="E5" s="449"/>
      <c r="F5" s="449"/>
      <c r="G5" s="449"/>
      <c r="H5" s="449"/>
      <c r="I5" s="449"/>
      <c r="J5" s="452"/>
      <c r="K5" s="449"/>
      <c r="L5" s="449"/>
      <c r="M5" s="449"/>
      <c r="N5" s="449"/>
      <c r="O5" s="449"/>
      <c r="P5" s="449"/>
      <c r="Q5" s="449"/>
    </row>
    <row r="6" spans="1:17" s="217" customFormat="1" ht="15.75">
      <c r="A6" s="443"/>
      <c r="B6" s="450"/>
      <c r="C6" s="450"/>
      <c r="D6" s="450"/>
      <c r="E6" s="450"/>
      <c r="F6" s="450"/>
      <c r="G6" s="450"/>
      <c r="H6" s="450"/>
      <c r="I6" s="450"/>
      <c r="J6" s="453"/>
      <c r="K6" s="450"/>
      <c r="L6" s="450"/>
      <c r="M6" s="450"/>
      <c r="N6" s="450"/>
      <c r="O6" s="450"/>
      <c r="P6" s="450"/>
      <c r="Q6" s="450"/>
    </row>
    <row r="7" spans="1:17" ht="15.75">
      <c r="A7" s="212" t="s">
        <v>250</v>
      </c>
      <c r="B7" s="249"/>
      <c r="C7" s="249"/>
      <c r="D7" s="249"/>
      <c r="E7" s="249"/>
      <c r="F7" s="249"/>
      <c r="G7" s="249"/>
      <c r="H7" s="249"/>
      <c r="I7" s="249"/>
      <c r="J7" s="250" t="s">
        <v>250</v>
      </c>
      <c r="K7" s="249"/>
      <c r="L7" s="258"/>
      <c r="M7" s="249"/>
      <c r="N7" s="249"/>
      <c r="O7" s="249"/>
      <c r="P7" s="249"/>
      <c r="Q7" s="249"/>
    </row>
    <row r="8" spans="1:17" ht="15.75">
      <c r="A8" s="214" t="s">
        <v>6</v>
      </c>
      <c r="B8" s="249">
        <v>14974093</v>
      </c>
      <c r="C8" s="249">
        <v>14915040</v>
      </c>
      <c r="D8" s="249">
        <v>0</v>
      </c>
      <c r="E8" s="249">
        <v>0</v>
      </c>
      <c r="F8" s="249">
        <f>SUM(C8:E8)</f>
        <v>14915040</v>
      </c>
      <c r="G8" s="249">
        <v>0</v>
      </c>
      <c r="H8" s="249">
        <v>0</v>
      </c>
      <c r="I8" s="249">
        <v>0</v>
      </c>
      <c r="J8" s="251" t="s">
        <v>6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0</v>
      </c>
      <c r="Q8" s="249">
        <v>14915040</v>
      </c>
    </row>
    <row r="9" spans="1:17" ht="15.75">
      <c r="A9" s="214" t="s">
        <v>204</v>
      </c>
      <c r="B9" s="249">
        <v>3016720</v>
      </c>
      <c r="C9" s="249">
        <v>2794784</v>
      </c>
      <c r="D9" s="249">
        <v>0</v>
      </c>
      <c r="E9" s="249">
        <v>0</v>
      </c>
      <c r="F9" s="249">
        <f aca="true" t="shared" si="0" ref="F9:F18">SUM(C9:E9)</f>
        <v>2794784</v>
      </c>
      <c r="G9" s="249">
        <v>2794784</v>
      </c>
      <c r="H9" s="249">
        <v>0</v>
      </c>
      <c r="I9" s="249">
        <v>0</v>
      </c>
      <c r="J9" s="251" t="s">
        <v>204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</row>
    <row r="10" spans="1:17" ht="15.75">
      <c r="A10" s="214" t="s">
        <v>22</v>
      </c>
      <c r="B10" s="249">
        <v>7843955</v>
      </c>
      <c r="C10" s="249">
        <v>6389470</v>
      </c>
      <c r="D10" s="249">
        <v>0</v>
      </c>
      <c r="E10" s="249">
        <v>0</v>
      </c>
      <c r="F10" s="249">
        <f t="shared" si="0"/>
        <v>6389470</v>
      </c>
      <c r="G10" s="249">
        <v>5318185</v>
      </c>
      <c r="H10" s="249">
        <v>0</v>
      </c>
      <c r="I10" s="249">
        <v>0</v>
      </c>
      <c r="J10" s="251" t="s">
        <v>22</v>
      </c>
      <c r="K10" s="249">
        <v>0</v>
      </c>
      <c r="L10" s="249">
        <v>0</v>
      </c>
      <c r="M10" s="249">
        <v>1071285</v>
      </c>
      <c r="N10" s="249">
        <v>0</v>
      </c>
      <c r="O10" s="249">
        <v>0</v>
      </c>
      <c r="P10" s="249">
        <v>0</v>
      </c>
      <c r="Q10" s="249">
        <v>0</v>
      </c>
    </row>
    <row r="11" spans="1:17" ht="15.75">
      <c r="A11" s="214" t="s">
        <v>7</v>
      </c>
      <c r="B11" s="249">
        <v>885000</v>
      </c>
      <c r="C11" s="249">
        <v>282076</v>
      </c>
      <c r="D11" s="249">
        <v>0</v>
      </c>
      <c r="E11" s="249">
        <v>0</v>
      </c>
      <c r="F11" s="249">
        <f t="shared" si="0"/>
        <v>282076</v>
      </c>
      <c r="G11" s="249">
        <v>225626</v>
      </c>
      <c r="H11" s="249">
        <v>0</v>
      </c>
      <c r="I11" s="249">
        <v>0</v>
      </c>
      <c r="J11" s="251" t="s">
        <v>7</v>
      </c>
      <c r="K11" s="249">
        <v>0</v>
      </c>
      <c r="L11" s="249">
        <v>0</v>
      </c>
      <c r="M11" s="249">
        <v>56450</v>
      </c>
      <c r="N11" s="249">
        <v>0</v>
      </c>
      <c r="O11" s="249">
        <v>0</v>
      </c>
      <c r="P11" s="249">
        <v>0</v>
      </c>
      <c r="Q11" s="249">
        <v>0</v>
      </c>
    </row>
    <row r="12" spans="1:17" ht="15.75">
      <c r="A12" s="214" t="s">
        <v>8</v>
      </c>
      <c r="B12" s="249">
        <v>3785900</v>
      </c>
      <c r="C12" s="249">
        <v>2510740.66</v>
      </c>
      <c r="D12" s="249">
        <v>12500</v>
      </c>
      <c r="E12" s="249">
        <v>0</v>
      </c>
      <c r="F12" s="249">
        <f t="shared" si="0"/>
        <v>2523240.66</v>
      </c>
      <c r="G12" s="249">
        <v>1280812.66</v>
      </c>
      <c r="H12" s="249">
        <v>52990</v>
      </c>
      <c r="I12" s="249">
        <v>137660</v>
      </c>
      <c r="J12" s="251" t="s">
        <v>8</v>
      </c>
      <c r="K12" s="249">
        <v>0</v>
      </c>
      <c r="L12" s="249">
        <v>0</v>
      </c>
      <c r="M12" s="249">
        <v>365008</v>
      </c>
      <c r="N12" s="249">
        <v>12500</v>
      </c>
      <c r="O12" s="249">
        <v>674270</v>
      </c>
      <c r="P12" s="249">
        <v>0</v>
      </c>
      <c r="Q12" s="249">
        <v>0</v>
      </c>
    </row>
    <row r="13" spans="1:17" ht="15.75">
      <c r="A13" s="214" t="s">
        <v>9</v>
      </c>
      <c r="B13" s="249">
        <v>3192832</v>
      </c>
      <c r="C13" s="249">
        <v>2195198.28</v>
      </c>
      <c r="D13" s="249">
        <v>0</v>
      </c>
      <c r="E13" s="249">
        <v>282580</v>
      </c>
      <c r="F13" s="249">
        <f t="shared" si="0"/>
        <v>2477778.28</v>
      </c>
      <c r="G13" s="249">
        <v>286549.6</v>
      </c>
      <c r="H13" s="249">
        <v>0</v>
      </c>
      <c r="I13" s="249">
        <v>1318568.68</v>
      </c>
      <c r="J13" s="251" t="s">
        <v>9</v>
      </c>
      <c r="K13" s="249">
        <v>0</v>
      </c>
      <c r="L13" s="249">
        <v>0</v>
      </c>
      <c r="M13" s="249">
        <v>590080</v>
      </c>
      <c r="N13" s="249">
        <v>0</v>
      </c>
      <c r="O13" s="249">
        <v>0</v>
      </c>
      <c r="P13" s="249">
        <v>0</v>
      </c>
      <c r="Q13" s="249">
        <v>0</v>
      </c>
    </row>
    <row r="14" spans="1:17" ht="15.75">
      <c r="A14" s="214" t="s">
        <v>10</v>
      </c>
      <c r="B14" s="249">
        <v>574000</v>
      </c>
      <c r="C14" s="249">
        <v>424366.65</v>
      </c>
      <c r="D14" s="249">
        <v>0</v>
      </c>
      <c r="E14" s="249">
        <v>0</v>
      </c>
      <c r="F14" s="249">
        <f t="shared" si="0"/>
        <v>424366.65</v>
      </c>
      <c r="G14" s="249">
        <v>424366.65</v>
      </c>
      <c r="H14" s="249">
        <v>0</v>
      </c>
      <c r="I14" s="249">
        <v>0</v>
      </c>
      <c r="J14" s="251" t="s">
        <v>10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</row>
    <row r="15" spans="1:17" ht="15.75">
      <c r="A15" s="214" t="s">
        <v>11</v>
      </c>
      <c r="B15" s="249">
        <v>609300</v>
      </c>
      <c r="C15" s="249">
        <v>401700</v>
      </c>
      <c r="D15" s="249">
        <v>0</v>
      </c>
      <c r="E15" s="249">
        <v>0</v>
      </c>
      <c r="F15" s="249">
        <f t="shared" si="0"/>
        <v>401700</v>
      </c>
      <c r="G15" s="249">
        <v>95600</v>
      </c>
      <c r="H15" s="249">
        <v>0</v>
      </c>
      <c r="I15" s="249">
        <v>4300</v>
      </c>
      <c r="J15" s="251" t="s">
        <v>11</v>
      </c>
      <c r="K15" s="249">
        <v>0</v>
      </c>
      <c r="L15" s="249">
        <v>0</v>
      </c>
      <c r="M15" s="249">
        <v>301800</v>
      </c>
      <c r="N15" s="249">
        <v>0</v>
      </c>
      <c r="O15" s="249">
        <v>0</v>
      </c>
      <c r="P15" s="249">
        <v>0</v>
      </c>
      <c r="Q15" s="249">
        <v>0</v>
      </c>
    </row>
    <row r="16" spans="1:17" ht="15.75">
      <c r="A16" s="214" t="s">
        <v>12</v>
      </c>
      <c r="B16" s="249">
        <v>3439800</v>
      </c>
      <c r="C16" s="249">
        <v>3197450</v>
      </c>
      <c r="D16" s="249">
        <v>1500000</v>
      </c>
      <c r="E16" s="249">
        <v>2254796</v>
      </c>
      <c r="F16" s="249">
        <f t="shared" si="0"/>
        <v>6952246</v>
      </c>
      <c r="G16" s="249">
        <v>0</v>
      </c>
      <c r="H16" s="249">
        <v>0</v>
      </c>
      <c r="I16" s="249">
        <v>0</v>
      </c>
      <c r="J16" s="251" t="s">
        <v>12</v>
      </c>
      <c r="K16" s="249">
        <v>0</v>
      </c>
      <c r="L16" s="249">
        <v>0</v>
      </c>
      <c r="M16" s="249">
        <v>4697450</v>
      </c>
      <c r="N16" s="249">
        <v>0</v>
      </c>
      <c r="O16" s="249">
        <v>0</v>
      </c>
      <c r="P16" s="249">
        <v>0</v>
      </c>
      <c r="Q16" s="249">
        <v>0</v>
      </c>
    </row>
    <row r="17" spans="1:17" ht="15.75">
      <c r="A17" s="214" t="s">
        <v>17</v>
      </c>
      <c r="B17" s="249">
        <v>25000</v>
      </c>
      <c r="C17" s="249">
        <v>0</v>
      </c>
      <c r="D17" s="249">
        <v>0</v>
      </c>
      <c r="E17" s="249">
        <v>0</v>
      </c>
      <c r="F17" s="249">
        <f t="shared" si="0"/>
        <v>0</v>
      </c>
      <c r="G17" s="249">
        <v>0</v>
      </c>
      <c r="H17" s="249">
        <v>0</v>
      </c>
      <c r="I17" s="249">
        <v>0</v>
      </c>
      <c r="J17" s="251" t="s">
        <v>17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0</v>
      </c>
      <c r="Q17" s="249">
        <v>0</v>
      </c>
    </row>
    <row r="18" spans="1:17" ht="15.75">
      <c r="A18" s="214" t="s">
        <v>13</v>
      </c>
      <c r="B18" s="249">
        <v>5684400</v>
      </c>
      <c r="C18" s="249">
        <v>4958687.64</v>
      </c>
      <c r="D18" s="249">
        <v>0</v>
      </c>
      <c r="E18" s="249">
        <v>0</v>
      </c>
      <c r="F18" s="249">
        <f t="shared" si="0"/>
        <v>4958687.64</v>
      </c>
      <c r="G18" s="249">
        <v>29325</v>
      </c>
      <c r="H18" s="249">
        <v>0</v>
      </c>
      <c r="I18" s="249">
        <v>2930000</v>
      </c>
      <c r="J18" s="251" t="s">
        <v>13</v>
      </c>
      <c r="K18" s="249">
        <v>0</v>
      </c>
      <c r="L18" s="249">
        <v>0</v>
      </c>
      <c r="M18" s="249">
        <v>1708662.64</v>
      </c>
      <c r="N18" s="249">
        <v>180000</v>
      </c>
      <c r="O18" s="249">
        <v>110700</v>
      </c>
      <c r="P18" s="249">
        <v>0</v>
      </c>
      <c r="Q18" s="249">
        <v>0</v>
      </c>
    </row>
    <row r="19" spans="1:17" ht="15.75">
      <c r="A19" s="287" t="s">
        <v>251</v>
      </c>
      <c r="B19" s="252">
        <f>SUM(B8:B18)</f>
        <v>44031000</v>
      </c>
      <c r="C19" s="252">
        <f>SUM(C8:C18)</f>
        <v>38069513.23</v>
      </c>
      <c r="D19" s="252">
        <f>SUM(D8:D18)</f>
        <v>1512500</v>
      </c>
      <c r="E19" s="252">
        <f>SUM(E8:E18)</f>
        <v>2537376</v>
      </c>
      <c r="F19" s="252">
        <f>SUM(F8:F18)</f>
        <v>42119389.230000004</v>
      </c>
      <c r="G19" s="252">
        <f>SUM(G9:G18)</f>
        <v>10455248.91</v>
      </c>
      <c r="H19" s="252">
        <f>SUM(H9:H18)</f>
        <v>52990</v>
      </c>
      <c r="I19" s="252">
        <f>SUM(I9:I18)</f>
        <v>4390528.68</v>
      </c>
      <c r="J19" s="288" t="s">
        <v>251</v>
      </c>
      <c r="K19" s="252">
        <f aca="true" t="shared" si="1" ref="K19:P19">SUM(K9:K18)</f>
        <v>0</v>
      </c>
      <c r="L19" s="252">
        <f t="shared" si="1"/>
        <v>0</v>
      </c>
      <c r="M19" s="252">
        <f t="shared" si="1"/>
        <v>8790735.64</v>
      </c>
      <c r="N19" s="252">
        <f t="shared" si="1"/>
        <v>192500</v>
      </c>
      <c r="O19" s="252">
        <f t="shared" si="1"/>
        <v>784970</v>
      </c>
      <c r="P19" s="252">
        <f t="shared" si="1"/>
        <v>0</v>
      </c>
      <c r="Q19" s="252">
        <f>SUM(Q8:Q18)</f>
        <v>14915040</v>
      </c>
    </row>
    <row r="20" spans="1:17" ht="15.75">
      <c r="A20" s="212" t="s">
        <v>20</v>
      </c>
      <c r="B20" s="249"/>
      <c r="C20" s="249"/>
      <c r="D20" s="249"/>
      <c r="E20" s="249"/>
      <c r="F20" s="249"/>
      <c r="G20" s="249"/>
      <c r="H20" s="249"/>
      <c r="I20" s="249"/>
      <c r="J20" s="250" t="s">
        <v>20</v>
      </c>
      <c r="K20" s="249"/>
      <c r="L20" s="249"/>
      <c r="M20" s="249"/>
      <c r="N20" s="249"/>
      <c r="O20" s="249"/>
      <c r="P20" s="249"/>
      <c r="Q20" s="249"/>
    </row>
    <row r="21" spans="1:17" ht="15.75">
      <c r="A21" s="214" t="s">
        <v>317</v>
      </c>
      <c r="B21" s="249">
        <v>715000</v>
      </c>
      <c r="C21" s="249">
        <v>1120037.9</v>
      </c>
      <c r="D21" s="249">
        <v>0</v>
      </c>
      <c r="E21" s="249">
        <v>0</v>
      </c>
      <c r="F21" s="249">
        <f>SUM(C21:D21)</f>
        <v>1120037.9</v>
      </c>
      <c r="G21" s="249">
        <v>0</v>
      </c>
      <c r="H21" s="249">
        <v>0</v>
      </c>
      <c r="I21" s="249">
        <v>0</v>
      </c>
      <c r="J21" s="214" t="s">
        <v>317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</row>
    <row r="22" spans="1:17" ht="15.75">
      <c r="A22" s="215" t="s">
        <v>318</v>
      </c>
      <c r="B22" s="253">
        <v>209900</v>
      </c>
      <c r="C22" s="249">
        <v>223108</v>
      </c>
      <c r="D22" s="253">
        <v>0</v>
      </c>
      <c r="E22" s="253">
        <v>0</v>
      </c>
      <c r="F22" s="249">
        <f aca="true" t="shared" si="2" ref="F22:F27">SUM(C22:D22)</f>
        <v>223108</v>
      </c>
      <c r="G22" s="253">
        <v>0</v>
      </c>
      <c r="H22" s="253">
        <v>0</v>
      </c>
      <c r="I22" s="253">
        <v>0</v>
      </c>
      <c r="J22" s="215" t="s">
        <v>318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</row>
    <row r="23" spans="1:17" ht="15.75">
      <c r="A23" s="214" t="s">
        <v>319</v>
      </c>
      <c r="B23" s="249">
        <v>110000</v>
      </c>
      <c r="C23" s="249">
        <v>118234.63</v>
      </c>
      <c r="D23" s="249">
        <v>0</v>
      </c>
      <c r="E23" s="249">
        <v>0</v>
      </c>
      <c r="F23" s="249">
        <f t="shared" si="2"/>
        <v>118234.63</v>
      </c>
      <c r="G23" s="249">
        <v>0</v>
      </c>
      <c r="H23" s="249">
        <v>0</v>
      </c>
      <c r="I23" s="249">
        <v>0</v>
      </c>
      <c r="J23" s="214" t="s">
        <v>319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</row>
    <row r="24" spans="1:17" ht="15.75">
      <c r="A24" s="214" t="s">
        <v>320</v>
      </c>
      <c r="B24" s="249">
        <v>52100</v>
      </c>
      <c r="C24" s="249">
        <v>34000</v>
      </c>
      <c r="D24" s="249">
        <v>0</v>
      </c>
      <c r="E24" s="249">
        <v>0</v>
      </c>
      <c r="F24" s="249">
        <f t="shared" si="2"/>
        <v>34000</v>
      </c>
      <c r="G24" s="249">
        <v>0</v>
      </c>
      <c r="H24" s="249">
        <v>0</v>
      </c>
      <c r="I24" s="249">
        <v>0</v>
      </c>
      <c r="J24" s="214" t="s">
        <v>320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</row>
    <row r="25" spans="1:17" ht="15.75">
      <c r="A25" s="214" t="s">
        <v>321</v>
      </c>
      <c r="B25" s="249">
        <v>17944000</v>
      </c>
      <c r="C25" s="249">
        <v>20145631.51</v>
      </c>
      <c r="D25" s="249">
        <v>0</v>
      </c>
      <c r="E25" s="249">
        <v>0</v>
      </c>
      <c r="F25" s="249">
        <f t="shared" si="2"/>
        <v>20145631.51</v>
      </c>
      <c r="G25" s="249">
        <v>0</v>
      </c>
      <c r="H25" s="249">
        <v>0</v>
      </c>
      <c r="I25" s="249">
        <v>0</v>
      </c>
      <c r="J25" s="214" t="s">
        <v>321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</row>
    <row r="26" spans="1:17" ht="15.75">
      <c r="A26" s="214" t="s">
        <v>322</v>
      </c>
      <c r="B26" s="249">
        <v>25000000</v>
      </c>
      <c r="C26" s="249">
        <v>23123819</v>
      </c>
      <c r="D26" s="249">
        <v>0</v>
      </c>
      <c r="E26" s="249">
        <v>0</v>
      </c>
      <c r="F26" s="249">
        <f t="shared" si="2"/>
        <v>23123819</v>
      </c>
      <c r="G26" s="249">
        <v>0</v>
      </c>
      <c r="H26" s="249">
        <v>0</v>
      </c>
      <c r="I26" s="249">
        <v>0</v>
      </c>
      <c r="J26" s="214" t="s">
        <v>322</v>
      </c>
      <c r="K26" s="249">
        <v>0</v>
      </c>
      <c r="L26" s="249">
        <v>0</v>
      </c>
      <c r="M26" s="249">
        <v>0</v>
      </c>
      <c r="N26" s="249">
        <v>0</v>
      </c>
      <c r="O26" s="249">
        <v>0</v>
      </c>
      <c r="P26" s="249">
        <v>0</v>
      </c>
      <c r="Q26" s="249">
        <v>0</v>
      </c>
    </row>
    <row r="27" spans="1:17" ht="15.75">
      <c r="A27" s="214" t="s">
        <v>323</v>
      </c>
      <c r="B27" s="249">
        <v>0</v>
      </c>
      <c r="C27" s="249">
        <f>SUM(B27)</f>
        <v>0</v>
      </c>
      <c r="D27" s="249">
        <v>1512500</v>
      </c>
      <c r="E27" s="249">
        <v>0</v>
      </c>
      <c r="F27" s="249">
        <f t="shared" si="2"/>
        <v>1512500</v>
      </c>
      <c r="G27" s="249">
        <v>0</v>
      </c>
      <c r="H27" s="249">
        <v>0</v>
      </c>
      <c r="I27" s="249">
        <v>0</v>
      </c>
      <c r="J27" s="214" t="s">
        <v>323</v>
      </c>
      <c r="K27" s="249">
        <v>0</v>
      </c>
      <c r="L27" s="249">
        <v>0</v>
      </c>
      <c r="M27" s="249">
        <v>0</v>
      </c>
      <c r="N27" s="249">
        <v>0</v>
      </c>
      <c r="O27" s="249">
        <v>0</v>
      </c>
      <c r="P27" s="249">
        <v>0</v>
      </c>
      <c r="Q27" s="249">
        <v>0</v>
      </c>
    </row>
    <row r="28" spans="1:17" ht="16.5" thickBot="1">
      <c r="A28" s="291" t="s">
        <v>252</v>
      </c>
      <c r="B28" s="259">
        <f aca="true" t="shared" si="3" ref="B28:G28">SUM(B21:B27)</f>
        <v>44031000</v>
      </c>
      <c r="C28" s="259">
        <f t="shared" si="3"/>
        <v>44764831.04000001</v>
      </c>
      <c r="D28" s="259">
        <f t="shared" si="3"/>
        <v>1512500</v>
      </c>
      <c r="E28" s="259">
        <f t="shared" si="3"/>
        <v>0</v>
      </c>
      <c r="F28" s="259">
        <f t="shared" si="3"/>
        <v>46277331.04000001</v>
      </c>
      <c r="G28" s="259">
        <f t="shared" si="3"/>
        <v>0</v>
      </c>
      <c r="H28" s="259">
        <v>0</v>
      </c>
      <c r="I28" s="259">
        <v>0</v>
      </c>
      <c r="J28" s="293" t="s">
        <v>252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</row>
    <row r="29" spans="1:17" ht="16.5" thickTop="1">
      <c r="A29" s="289" t="s">
        <v>253</v>
      </c>
      <c r="B29" s="254"/>
      <c r="C29" s="254"/>
      <c r="D29" s="254"/>
      <c r="E29" s="254"/>
      <c r="F29" s="290">
        <f>F28-F19</f>
        <v>4157941.8100000024</v>
      </c>
      <c r="G29" s="254"/>
      <c r="H29" s="254"/>
      <c r="I29" s="254"/>
      <c r="J29" s="292" t="s">
        <v>326</v>
      </c>
      <c r="K29" s="254"/>
      <c r="L29" s="254"/>
      <c r="M29" s="254"/>
      <c r="N29" s="254"/>
      <c r="O29" s="254"/>
      <c r="P29" s="254"/>
      <c r="Q29" s="254"/>
    </row>
    <row r="31" spans="1:12" ht="18.75">
      <c r="A31" s="257"/>
      <c r="B31" s="257"/>
      <c r="C31" s="257"/>
      <c r="D31" s="257"/>
      <c r="E31" s="257"/>
      <c r="F31" s="257"/>
      <c r="G31" s="257"/>
      <c r="H31" s="257"/>
      <c r="I31" s="257"/>
      <c r="J31" s="260" t="s">
        <v>290</v>
      </c>
      <c r="L31" s="211"/>
    </row>
    <row r="32" spans="1:12" ht="18.75">
      <c r="A32" s="257"/>
      <c r="B32" s="257"/>
      <c r="C32" s="257"/>
      <c r="D32" s="257"/>
      <c r="E32" s="257"/>
      <c r="F32" s="257"/>
      <c r="G32" s="257"/>
      <c r="H32" s="257"/>
      <c r="I32" s="257"/>
      <c r="J32" s="260" t="s">
        <v>291</v>
      </c>
      <c r="L32" s="211"/>
    </row>
    <row r="33" spans="1:17" ht="18.75">
      <c r="A33" s="257"/>
      <c r="B33" s="257"/>
      <c r="C33" s="257"/>
      <c r="D33" s="257"/>
      <c r="E33" s="257"/>
      <c r="F33" s="257"/>
      <c r="G33" s="257"/>
      <c r="H33" s="257"/>
      <c r="I33" s="257"/>
      <c r="J33" s="260" t="s">
        <v>292</v>
      </c>
      <c r="L33" s="211"/>
      <c r="N33" s="211"/>
      <c r="O33" s="211"/>
      <c r="P33" s="211"/>
      <c r="Q33" s="211"/>
    </row>
  </sheetData>
  <sheetProtection/>
  <mergeCells count="20">
    <mergeCell ref="Q4:Q6"/>
    <mergeCell ref="A3:I3"/>
    <mergeCell ref="A2:I2"/>
    <mergeCell ref="A1:I1"/>
    <mergeCell ref="M4:M6"/>
    <mergeCell ref="P4:P6"/>
    <mergeCell ref="N4:N6"/>
    <mergeCell ref="O4:O6"/>
    <mergeCell ref="C4:C6"/>
    <mergeCell ref="D4:D6"/>
    <mergeCell ref="J4:J6"/>
    <mergeCell ref="K4:K6"/>
    <mergeCell ref="L4:L6"/>
    <mergeCell ref="F4:F6"/>
    <mergeCell ref="A4:A6"/>
    <mergeCell ref="B4:B6"/>
    <mergeCell ref="G4:G6"/>
    <mergeCell ref="H4:H6"/>
    <mergeCell ref="E4:E6"/>
    <mergeCell ref="I4:I6"/>
  </mergeCells>
  <printOptions/>
  <pageMargins left="0.4330708661417323" right="0.15748031496062992" top="0.31496062992125984" bottom="0.2362204724409449" header="0.1968503937007874" footer="0.1574803149606299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8.57421875" style="211" customWidth="1"/>
    <col min="2" max="2" width="15.28125" style="255" customWidth="1"/>
    <col min="3" max="3" width="12.421875" style="255" customWidth="1"/>
    <col min="4" max="4" width="14.8515625" style="255" customWidth="1"/>
    <col min="5" max="5" width="9.8515625" style="255" customWidth="1"/>
    <col min="6" max="6" width="10.57421875" style="255" customWidth="1"/>
    <col min="7" max="7" width="12.7109375" style="255" customWidth="1"/>
    <col min="8" max="8" width="11.8515625" style="255" customWidth="1"/>
    <col min="9" max="10" width="10.8515625" style="255" customWidth="1"/>
    <col min="11" max="11" width="29.421875" style="256" customWidth="1"/>
    <col min="12" max="12" width="14.421875" style="255" customWidth="1"/>
    <col min="13" max="13" width="15.00390625" style="255" customWidth="1"/>
    <col min="14" max="14" width="18.28125" style="255" customWidth="1"/>
    <col min="15" max="15" width="15.57421875" style="255" customWidth="1"/>
    <col min="16" max="16" width="15.421875" style="255" customWidth="1"/>
    <col min="17" max="17" width="14.7109375" style="255" customWidth="1"/>
    <col min="18" max="18" width="13.57421875" style="255" customWidth="1"/>
    <col min="19" max="16384" width="9.140625" style="211" customWidth="1"/>
  </cols>
  <sheetData>
    <row r="1" spans="1:18" ht="15.75">
      <c r="A1" s="446" t="s">
        <v>100</v>
      </c>
      <c r="B1" s="446"/>
      <c r="C1" s="446"/>
      <c r="D1" s="446"/>
      <c r="E1" s="446"/>
      <c r="F1" s="446"/>
      <c r="G1" s="446"/>
      <c r="H1" s="446"/>
      <c r="I1" s="446"/>
      <c r="J1" s="446"/>
      <c r="K1" s="263"/>
      <c r="L1" s="310"/>
      <c r="M1" s="263"/>
      <c r="N1" s="263"/>
      <c r="O1" s="263"/>
      <c r="P1" s="263"/>
      <c r="Q1" s="263"/>
      <c r="R1" s="263"/>
    </row>
    <row r="2" spans="1:18" ht="15.75">
      <c r="A2" s="446" t="s">
        <v>414</v>
      </c>
      <c r="B2" s="446"/>
      <c r="C2" s="446"/>
      <c r="D2" s="446"/>
      <c r="E2" s="446"/>
      <c r="F2" s="446"/>
      <c r="G2" s="446"/>
      <c r="H2" s="446"/>
      <c r="I2" s="446"/>
      <c r="J2" s="446"/>
      <c r="K2" s="263"/>
      <c r="L2" s="310"/>
      <c r="M2" s="263"/>
      <c r="N2" s="263"/>
      <c r="O2" s="263"/>
      <c r="P2" s="263"/>
      <c r="Q2" s="263"/>
      <c r="R2" s="263"/>
    </row>
    <row r="3" spans="1:18" ht="15.75">
      <c r="A3" s="447" t="s">
        <v>411</v>
      </c>
      <c r="B3" s="447"/>
      <c r="C3" s="447"/>
      <c r="D3" s="447"/>
      <c r="E3" s="447"/>
      <c r="F3" s="447"/>
      <c r="G3" s="447"/>
      <c r="H3" s="447"/>
      <c r="I3" s="447"/>
      <c r="J3" s="447"/>
      <c r="K3" s="264"/>
      <c r="L3" s="311"/>
      <c r="M3" s="264"/>
      <c r="N3" s="264"/>
      <c r="O3" s="264"/>
      <c r="P3" s="264"/>
      <c r="Q3" s="264"/>
      <c r="R3" s="264"/>
    </row>
    <row r="4" spans="1:18" s="217" customFormat="1" ht="23.25" customHeight="1">
      <c r="A4" s="441" t="s">
        <v>0</v>
      </c>
      <c r="B4" s="448" t="s">
        <v>18</v>
      </c>
      <c r="C4" s="448" t="s">
        <v>324</v>
      </c>
      <c r="D4" s="448" t="s">
        <v>325</v>
      </c>
      <c r="E4" s="448" t="s">
        <v>328</v>
      </c>
      <c r="F4" s="448" t="s">
        <v>413</v>
      </c>
      <c r="G4" s="448" t="s">
        <v>19</v>
      </c>
      <c r="H4" s="448" t="s">
        <v>241</v>
      </c>
      <c r="I4" s="448" t="s">
        <v>242</v>
      </c>
      <c r="J4" s="448" t="s">
        <v>243</v>
      </c>
      <c r="K4" s="451" t="s">
        <v>0</v>
      </c>
      <c r="L4" s="448" t="s">
        <v>244</v>
      </c>
      <c r="M4" s="448" t="s">
        <v>245</v>
      </c>
      <c r="N4" s="448" t="s">
        <v>246</v>
      </c>
      <c r="O4" s="448" t="s">
        <v>247</v>
      </c>
      <c r="P4" s="448" t="s">
        <v>248</v>
      </c>
      <c r="Q4" s="448" t="s">
        <v>249</v>
      </c>
      <c r="R4" s="448" t="s">
        <v>6</v>
      </c>
    </row>
    <row r="5" spans="1:18" s="217" customFormat="1" ht="15.75">
      <c r="A5" s="442"/>
      <c r="B5" s="449"/>
      <c r="C5" s="449"/>
      <c r="D5" s="449"/>
      <c r="E5" s="454"/>
      <c r="F5" s="449"/>
      <c r="G5" s="449"/>
      <c r="H5" s="449"/>
      <c r="I5" s="449"/>
      <c r="J5" s="449"/>
      <c r="K5" s="452"/>
      <c r="L5" s="449"/>
      <c r="M5" s="449"/>
      <c r="N5" s="449"/>
      <c r="O5" s="449"/>
      <c r="P5" s="449"/>
      <c r="Q5" s="449"/>
      <c r="R5" s="449"/>
    </row>
    <row r="6" spans="1:18" s="217" customFormat="1" ht="15.75">
      <c r="A6" s="443"/>
      <c r="B6" s="450"/>
      <c r="C6" s="450"/>
      <c r="D6" s="450"/>
      <c r="E6" s="455"/>
      <c r="F6" s="450"/>
      <c r="G6" s="450"/>
      <c r="H6" s="450"/>
      <c r="I6" s="450"/>
      <c r="J6" s="450"/>
      <c r="K6" s="453"/>
      <c r="L6" s="450"/>
      <c r="M6" s="450"/>
      <c r="N6" s="450"/>
      <c r="O6" s="450"/>
      <c r="P6" s="450"/>
      <c r="Q6" s="450"/>
      <c r="R6" s="450"/>
    </row>
    <row r="7" spans="1:18" ht="15.75">
      <c r="A7" s="212" t="s">
        <v>250</v>
      </c>
      <c r="B7" s="249"/>
      <c r="C7" s="249"/>
      <c r="D7" s="249"/>
      <c r="E7" s="249"/>
      <c r="F7" s="249"/>
      <c r="G7" s="249"/>
      <c r="H7" s="249"/>
      <c r="I7" s="249"/>
      <c r="J7" s="249"/>
      <c r="K7" s="250" t="s">
        <v>250</v>
      </c>
      <c r="L7" s="249"/>
      <c r="M7" s="258"/>
      <c r="N7" s="249"/>
      <c r="O7" s="249"/>
      <c r="P7" s="249"/>
      <c r="Q7" s="249"/>
      <c r="R7" s="249"/>
    </row>
    <row r="8" spans="1:18" ht="15.75">
      <c r="A8" s="214" t="s">
        <v>6</v>
      </c>
      <c r="B8" s="249">
        <v>14974093</v>
      </c>
      <c r="C8" s="249">
        <v>14915040</v>
      </c>
      <c r="D8" s="249">
        <v>0</v>
      </c>
      <c r="E8" s="249">
        <v>0</v>
      </c>
      <c r="F8" s="249">
        <v>0</v>
      </c>
      <c r="G8" s="249">
        <f>SUM(C8:F8)</f>
        <v>14915040</v>
      </c>
      <c r="H8" s="249">
        <v>0</v>
      </c>
      <c r="I8" s="249">
        <v>0</v>
      </c>
      <c r="J8" s="249">
        <v>0</v>
      </c>
      <c r="K8" s="251" t="s">
        <v>6</v>
      </c>
      <c r="L8" s="249">
        <v>0</v>
      </c>
      <c r="M8" s="249">
        <v>0</v>
      </c>
      <c r="N8" s="249">
        <v>0</v>
      </c>
      <c r="O8" s="249">
        <v>0</v>
      </c>
      <c r="P8" s="249">
        <v>0</v>
      </c>
      <c r="Q8" s="249">
        <v>0</v>
      </c>
      <c r="R8" s="249">
        <v>14915040</v>
      </c>
    </row>
    <row r="9" spans="1:18" ht="15.75">
      <c r="A9" s="214" t="s">
        <v>204</v>
      </c>
      <c r="B9" s="249">
        <v>3016720</v>
      </c>
      <c r="C9" s="249">
        <v>2794784</v>
      </c>
      <c r="D9" s="249">
        <v>0</v>
      </c>
      <c r="E9" s="249">
        <v>0</v>
      </c>
      <c r="F9" s="249">
        <v>0</v>
      </c>
      <c r="G9" s="249">
        <f aca="true" t="shared" si="0" ref="G9:G18">SUM(C9:F9)</f>
        <v>2794784</v>
      </c>
      <c r="H9" s="249">
        <v>2794784</v>
      </c>
      <c r="I9" s="249">
        <v>0</v>
      </c>
      <c r="J9" s="249">
        <v>0</v>
      </c>
      <c r="K9" s="251" t="s">
        <v>204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</row>
    <row r="10" spans="1:18" ht="15.75">
      <c r="A10" s="214" t="s">
        <v>22</v>
      </c>
      <c r="B10" s="249">
        <v>7843955</v>
      </c>
      <c r="C10" s="249">
        <v>6389470</v>
      </c>
      <c r="D10" s="249">
        <v>0</v>
      </c>
      <c r="E10" s="249">
        <v>0</v>
      </c>
      <c r="F10" s="249">
        <v>0</v>
      </c>
      <c r="G10" s="249">
        <f t="shared" si="0"/>
        <v>6389470</v>
      </c>
      <c r="H10" s="249">
        <v>5318185</v>
      </c>
      <c r="I10" s="249">
        <v>0</v>
      </c>
      <c r="J10" s="249">
        <v>0</v>
      </c>
      <c r="K10" s="251" t="s">
        <v>22</v>
      </c>
      <c r="L10" s="249">
        <v>0</v>
      </c>
      <c r="M10" s="249">
        <v>0</v>
      </c>
      <c r="N10" s="249">
        <v>1071285</v>
      </c>
      <c r="O10" s="249">
        <v>0</v>
      </c>
      <c r="P10" s="249">
        <v>0</v>
      </c>
      <c r="Q10" s="249">
        <v>0</v>
      </c>
      <c r="R10" s="249">
        <v>0</v>
      </c>
    </row>
    <row r="11" spans="1:18" ht="15.75">
      <c r="A11" s="214" t="s">
        <v>7</v>
      </c>
      <c r="B11" s="249">
        <v>885000</v>
      </c>
      <c r="C11" s="249">
        <v>282076</v>
      </c>
      <c r="D11" s="249">
        <v>0</v>
      </c>
      <c r="E11" s="249">
        <v>0</v>
      </c>
      <c r="F11" s="249">
        <v>0</v>
      </c>
      <c r="G11" s="249">
        <f t="shared" si="0"/>
        <v>282076</v>
      </c>
      <c r="H11" s="249">
        <v>225626</v>
      </c>
      <c r="I11" s="249">
        <v>0</v>
      </c>
      <c r="J11" s="249">
        <v>0</v>
      </c>
      <c r="K11" s="251" t="s">
        <v>7</v>
      </c>
      <c r="L11" s="249">
        <v>0</v>
      </c>
      <c r="M11" s="249">
        <v>0</v>
      </c>
      <c r="N11" s="249">
        <v>56450</v>
      </c>
      <c r="O11" s="249">
        <v>0</v>
      </c>
      <c r="P11" s="249">
        <v>0</v>
      </c>
      <c r="Q11" s="249">
        <v>0</v>
      </c>
      <c r="R11" s="249">
        <v>0</v>
      </c>
    </row>
    <row r="12" spans="1:18" ht="15.75">
      <c r="A12" s="214" t="s">
        <v>8</v>
      </c>
      <c r="B12" s="249">
        <v>3785900</v>
      </c>
      <c r="C12" s="249">
        <v>2510740.66</v>
      </c>
      <c r="D12" s="249">
        <v>12500</v>
      </c>
      <c r="E12" s="249">
        <v>0</v>
      </c>
      <c r="F12" s="249">
        <v>0</v>
      </c>
      <c r="G12" s="249">
        <f t="shared" si="0"/>
        <v>2523240.66</v>
      </c>
      <c r="H12" s="249">
        <v>1280812.66</v>
      </c>
      <c r="I12" s="249">
        <v>52990</v>
      </c>
      <c r="J12" s="249">
        <v>137660</v>
      </c>
      <c r="K12" s="251" t="s">
        <v>8</v>
      </c>
      <c r="L12" s="249">
        <v>0</v>
      </c>
      <c r="M12" s="249">
        <v>0</v>
      </c>
      <c r="N12" s="249">
        <v>365008</v>
      </c>
      <c r="O12" s="249">
        <v>12500</v>
      </c>
      <c r="P12" s="249">
        <v>674270</v>
      </c>
      <c r="Q12" s="249">
        <v>0</v>
      </c>
      <c r="R12" s="249">
        <v>0</v>
      </c>
    </row>
    <row r="13" spans="1:18" ht="15.75">
      <c r="A13" s="214" t="s">
        <v>9</v>
      </c>
      <c r="B13" s="249">
        <v>3192832</v>
      </c>
      <c r="C13" s="249">
        <v>2195198.28</v>
      </c>
      <c r="D13" s="249">
        <v>0</v>
      </c>
      <c r="E13" s="249">
        <v>282580</v>
      </c>
      <c r="F13" s="249">
        <v>0</v>
      </c>
      <c r="G13" s="249">
        <f t="shared" si="0"/>
        <v>2477778.28</v>
      </c>
      <c r="H13" s="249">
        <v>286549.6</v>
      </c>
      <c r="I13" s="249">
        <v>0</v>
      </c>
      <c r="J13" s="249">
        <v>1318568.68</v>
      </c>
      <c r="K13" s="251" t="s">
        <v>9</v>
      </c>
      <c r="L13" s="249">
        <v>0</v>
      </c>
      <c r="M13" s="249">
        <v>0</v>
      </c>
      <c r="N13" s="249">
        <v>590080</v>
      </c>
      <c r="O13" s="249">
        <v>0</v>
      </c>
      <c r="P13" s="249">
        <v>0</v>
      </c>
      <c r="Q13" s="249">
        <v>0</v>
      </c>
      <c r="R13" s="249">
        <v>0</v>
      </c>
    </row>
    <row r="14" spans="1:18" ht="15.75">
      <c r="A14" s="214" t="s">
        <v>10</v>
      </c>
      <c r="B14" s="249">
        <v>574000</v>
      </c>
      <c r="C14" s="249">
        <v>424366.65</v>
      </c>
      <c r="D14" s="249">
        <v>0</v>
      </c>
      <c r="E14" s="249">
        <v>0</v>
      </c>
      <c r="F14" s="249">
        <v>0</v>
      </c>
      <c r="G14" s="249">
        <f t="shared" si="0"/>
        <v>424366.65</v>
      </c>
      <c r="H14" s="249">
        <v>424366.65</v>
      </c>
      <c r="I14" s="249">
        <v>0</v>
      </c>
      <c r="J14" s="249">
        <v>0</v>
      </c>
      <c r="K14" s="251" t="s">
        <v>10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ht="15.75">
      <c r="A15" s="214" t="s">
        <v>11</v>
      </c>
      <c r="B15" s="249">
        <v>609300</v>
      </c>
      <c r="C15" s="249">
        <v>401700</v>
      </c>
      <c r="D15" s="249">
        <v>0</v>
      </c>
      <c r="E15" s="249">
        <v>0</v>
      </c>
      <c r="F15" s="249">
        <v>0</v>
      </c>
      <c r="G15" s="249">
        <f t="shared" si="0"/>
        <v>401700</v>
      </c>
      <c r="H15" s="249">
        <v>95600</v>
      </c>
      <c r="I15" s="249">
        <v>0</v>
      </c>
      <c r="J15" s="249">
        <v>4300</v>
      </c>
      <c r="K15" s="251" t="s">
        <v>11</v>
      </c>
      <c r="L15" s="249">
        <v>0</v>
      </c>
      <c r="M15" s="249">
        <v>0</v>
      </c>
      <c r="N15" s="249">
        <v>301800</v>
      </c>
      <c r="O15" s="249">
        <v>0</v>
      </c>
      <c r="P15" s="249">
        <v>0</v>
      </c>
      <c r="Q15" s="249">
        <v>0</v>
      </c>
      <c r="R15" s="249">
        <v>0</v>
      </c>
    </row>
    <row r="16" spans="1:18" ht="15.75">
      <c r="A16" s="214" t="s">
        <v>12</v>
      </c>
      <c r="B16" s="249">
        <v>3439800</v>
      </c>
      <c r="C16" s="249">
        <v>3197450</v>
      </c>
      <c r="D16" s="249">
        <v>1500000</v>
      </c>
      <c r="E16" s="249">
        <v>2254796</v>
      </c>
      <c r="F16" s="249">
        <v>6739000</v>
      </c>
      <c r="G16" s="249">
        <f t="shared" si="0"/>
        <v>13691246</v>
      </c>
      <c r="H16" s="249">
        <v>0</v>
      </c>
      <c r="I16" s="249">
        <v>0</v>
      </c>
      <c r="J16" s="249">
        <v>0</v>
      </c>
      <c r="K16" s="251" t="s">
        <v>12</v>
      </c>
      <c r="L16" s="249">
        <v>0</v>
      </c>
      <c r="M16" s="249">
        <v>0</v>
      </c>
      <c r="N16" s="249">
        <v>4697450</v>
      </c>
      <c r="O16" s="249">
        <v>0</v>
      </c>
      <c r="P16" s="249">
        <v>0</v>
      </c>
      <c r="Q16" s="249">
        <v>0</v>
      </c>
      <c r="R16" s="249">
        <v>0</v>
      </c>
    </row>
    <row r="17" spans="1:18" ht="15.75">
      <c r="A17" s="214" t="s">
        <v>17</v>
      </c>
      <c r="B17" s="249">
        <v>25000</v>
      </c>
      <c r="C17" s="249">
        <v>0</v>
      </c>
      <c r="D17" s="249">
        <v>0</v>
      </c>
      <c r="E17" s="249">
        <v>0</v>
      </c>
      <c r="F17" s="249">
        <v>0</v>
      </c>
      <c r="G17" s="249">
        <f t="shared" si="0"/>
        <v>0</v>
      </c>
      <c r="H17" s="249">
        <v>0</v>
      </c>
      <c r="I17" s="249">
        <v>0</v>
      </c>
      <c r="J17" s="249">
        <v>0</v>
      </c>
      <c r="K17" s="251" t="s">
        <v>17</v>
      </c>
      <c r="L17" s="249">
        <v>0</v>
      </c>
      <c r="M17" s="249">
        <v>0</v>
      </c>
      <c r="N17" s="249">
        <v>0</v>
      </c>
      <c r="O17" s="249">
        <v>0</v>
      </c>
      <c r="P17" s="249">
        <v>0</v>
      </c>
      <c r="Q17" s="249">
        <v>0</v>
      </c>
      <c r="R17" s="249">
        <v>0</v>
      </c>
    </row>
    <row r="18" spans="1:18" ht="15.75">
      <c r="A18" s="214" t="s">
        <v>13</v>
      </c>
      <c r="B18" s="249">
        <v>5684400</v>
      </c>
      <c r="C18" s="249">
        <v>4958687.64</v>
      </c>
      <c r="D18" s="249">
        <v>0</v>
      </c>
      <c r="E18" s="249">
        <v>0</v>
      </c>
      <c r="F18" s="249">
        <v>0</v>
      </c>
      <c r="G18" s="249">
        <f t="shared" si="0"/>
        <v>4958687.64</v>
      </c>
      <c r="H18" s="249">
        <v>29325</v>
      </c>
      <c r="I18" s="249">
        <v>0</v>
      </c>
      <c r="J18" s="249">
        <v>2930000</v>
      </c>
      <c r="K18" s="251" t="s">
        <v>13</v>
      </c>
      <c r="L18" s="249">
        <v>0</v>
      </c>
      <c r="M18" s="249">
        <v>0</v>
      </c>
      <c r="N18" s="249">
        <v>1708662.64</v>
      </c>
      <c r="O18" s="249">
        <v>180000</v>
      </c>
      <c r="P18" s="249">
        <v>110700</v>
      </c>
      <c r="Q18" s="249">
        <v>0</v>
      </c>
      <c r="R18" s="249">
        <v>0</v>
      </c>
    </row>
    <row r="19" spans="1:18" ht="15.75">
      <c r="A19" s="287" t="s">
        <v>251</v>
      </c>
      <c r="B19" s="252">
        <f aca="true" t="shared" si="1" ref="B19:G19">SUM(B8:B18)</f>
        <v>44031000</v>
      </c>
      <c r="C19" s="252">
        <f t="shared" si="1"/>
        <v>38069513.23</v>
      </c>
      <c r="D19" s="252">
        <f t="shared" si="1"/>
        <v>1512500</v>
      </c>
      <c r="E19" s="252">
        <f t="shared" si="1"/>
        <v>2537376</v>
      </c>
      <c r="F19" s="252">
        <f t="shared" si="1"/>
        <v>6739000</v>
      </c>
      <c r="G19" s="252">
        <f t="shared" si="1"/>
        <v>48858389.230000004</v>
      </c>
      <c r="H19" s="252">
        <f>SUM(H9:H18)</f>
        <v>10455248.91</v>
      </c>
      <c r="I19" s="252">
        <f>SUM(I9:I18)</f>
        <v>52990</v>
      </c>
      <c r="J19" s="252">
        <f>SUM(J9:J18)</f>
        <v>4390528.68</v>
      </c>
      <c r="K19" s="288" t="s">
        <v>251</v>
      </c>
      <c r="L19" s="252">
        <f aca="true" t="shared" si="2" ref="L19:Q19">SUM(L9:L18)</f>
        <v>0</v>
      </c>
      <c r="M19" s="252">
        <f t="shared" si="2"/>
        <v>0</v>
      </c>
      <c r="N19" s="252">
        <f t="shared" si="2"/>
        <v>8790735.64</v>
      </c>
      <c r="O19" s="252">
        <f t="shared" si="2"/>
        <v>192500</v>
      </c>
      <c r="P19" s="252">
        <f t="shared" si="2"/>
        <v>784970</v>
      </c>
      <c r="Q19" s="252">
        <f t="shared" si="2"/>
        <v>0</v>
      </c>
      <c r="R19" s="252">
        <f>SUM(R8:R18)</f>
        <v>14915040</v>
      </c>
    </row>
    <row r="20" spans="1:18" ht="15.75">
      <c r="A20" s="212" t="s">
        <v>20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50" t="s">
        <v>20</v>
      </c>
      <c r="L20" s="249"/>
      <c r="M20" s="249"/>
      <c r="N20" s="249"/>
      <c r="O20" s="249"/>
      <c r="P20" s="249"/>
      <c r="Q20" s="249"/>
      <c r="R20" s="249"/>
    </row>
    <row r="21" spans="1:18" ht="15.75">
      <c r="A21" s="214" t="s">
        <v>317</v>
      </c>
      <c r="B21" s="249">
        <v>715000</v>
      </c>
      <c r="C21" s="249">
        <v>1120037.9</v>
      </c>
      <c r="D21" s="249">
        <v>0</v>
      </c>
      <c r="E21" s="249">
        <v>0</v>
      </c>
      <c r="F21" s="249">
        <v>0</v>
      </c>
      <c r="G21" s="249">
        <f>SUM(C21:D21)</f>
        <v>1120037.9</v>
      </c>
      <c r="H21" s="249">
        <v>0</v>
      </c>
      <c r="I21" s="249">
        <v>0</v>
      </c>
      <c r="J21" s="249">
        <v>0</v>
      </c>
      <c r="K21" s="214" t="s">
        <v>317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</row>
    <row r="22" spans="1:18" ht="15.75">
      <c r="A22" s="215" t="s">
        <v>318</v>
      </c>
      <c r="B22" s="253">
        <v>209900</v>
      </c>
      <c r="C22" s="249">
        <v>223108</v>
      </c>
      <c r="D22" s="253">
        <v>0</v>
      </c>
      <c r="E22" s="253">
        <v>0</v>
      </c>
      <c r="F22" s="253">
        <v>0</v>
      </c>
      <c r="G22" s="249">
        <f aca="true" t="shared" si="3" ref="G22:G27">SUM(C22:D22)</f>
        <v>223108</v>
      </c>
      <c r="H22" s="253">
        <v>0</v>
      </c>
      <c r="I22" s="253">
        <v>0</v>
      </c>
      <c r="J22" s="253">
        <v>0</v>
      </c>
      <c r="K22" s="215" t="s">
        <v>318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  <c r="R22" s="253">
        <v>0</v>
      </c>
    </row>
    <row r="23" spans="1:18" ht="15.75">
      <c r="A23" s="214" t="s">
        <v>319</v>
      </c>
      <c r="B23" s="249">
        <v>110000</v>
      </c>
      <c r="C23" s="249">
        <v>118234.63</v>
      </c>
      <c r="D23" s="249">
        <v>0</v>
      </c>
      <c r="E23" s="249">
        <v>0</v>
      </c>
      <c r="F23" s="249">
        <v>0</v>
      </c>
      <c r="G23" s="249">
        <f t="shared" si="3"/>
        <v>118234.63</v>
      </c>
      <c r="H23" s="249">
        <v>0</v>
      </c>
      <c r="I23" s="249">
        <v>0</v>
      </c>
      <c r="J23" s="249">
        <v>0</v>
      </c>
      <c r="K23" s="214" t="s">
        <v>319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ht="15.75">
      <c r="A24" s="214" t="s">
        <v>320</v>
      </c>
      <c r="B24" s="249">
        <v>52100</v>
      </c>
      <c r="C24" s="249">
        <v>34000</v>
      </c>
      <c r="D24" s="249">
        <v>0</v>
      </c>
      <c r="E24" s="249">
        <v>0</v>
      </c>
      <c r="F24" s="249">
        <v>0</v>
      </c>
      <c r="G24" s="249">
        <f t="shared" si="3"/>
        <v>34000</v>
      </c>
      <c r="H24" s="249">
        <v>0</v>
      </c>
      <c r="I24" s="249">
        <v>0</v>
      </c>
      <c r="J24" s="249">
        <v>0</v>
      </c>
      <c r="K24" s="214" t="s">
        <v>320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ht="15.75">
      <c r="A25" s="214" t="s">
        <v>321</v>
      </c>
      <c r="B25" s="249">
        <v>17944000</v>
      </c>
      <c r="C25" s="249">
        <v>20145631.51</v>
      </c>
      <c r="D25" s="249">
        <v>0</v>
      </c>
      <c r="E25" s="249">
        <v>0</v>
      </c>
      <c r="F25" s="249">
        <v>0</v>
      </c>
      <c r="G25" s="249">
        <f t="shared" si="3"/>
        <v>20145631.51</v>
      </c>
      <c r="H25" s="249">
        <v>0</v>
      </c>
      <c r="I25" s="249">
        <v>0</v>
      </c>
      <c r="J25" s="249">
        <v>0</v>
      </c>
      <c r="K25" s="214" t="s">
        <v>321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ht="15.75">
      <c r="A26" s="214" t="s">
        <v>322</v>
      </c>
      <c r="B26" s="249">
        <v>25000000</v>
      </c>
      <c r="C26" s="249">
        <v>23123819</v>
      </c>
      <c r="D26" s="249">
        <v>0</v>
      </c>
      <c r="E26" s="249">
        <v>0</v>
      </c>
      <c r="F26" s="249">
        <v>0</v>
      </c>
      <c r="G26" s="249">
        <f t="shared" si="3"/>
        <v>23123819</v>
      </c>
      <c r="H26" s="249">
        <v>0</v>
      </c>
      <c r="I26" s="249">
        <v>0</v>
      </c>
      <c r="J26" s="249">
        <v>0</v>
      </c>
      <c r="K26" s="214" t="s">
        <v>322</v>
      </c>
      <c r="L26" s="249">
        <v>0</v>
      </c>
      <c r="M26" s="249">
        <v>0</v>
      </c>
      <c r="N26" s="249">
        <v>0</v>
      </c>
      <c r="O26" s="249">
        <v>0</v>
      </c>
      <c r="P26" s="249">
        <v>0</v>
      </c>
      <c r="Q26" s="249">
        <v>0</v>
      </c>
      <c r="R26" s="249">
        <v>0</v>
      </c>
    </row>
    <row r="27" spans="1:18" ht="15.75">
      <c r="A27" s="214" t="s">
        <v>323</v>
      </c>
      <c r="B27" s="249">
        <v>0</v>
      </c>
      <c r="C27" s="249">
        <f>SUM(B27)</f>
        <v>0</v>
      </c>
      <c r="D27" s="249">
        <v>1512500</v>
      </c>
      <c r="E27" s="249">
        <v>0</v>
      </c>
      <c r="F27" s="249">
        <v>0</v>
      </c>
      <c r="G27" s="249">
        <f t="shared" si="3"/>
        <v>1512500</v>
      </c>
      <c r="H27" s="249">
        <v>0</v>
      </c>
      <c r="I27" s="249">
        <v>0</v>
      </c>
      <c r="J27" s="249">
        <v>0</v>
      </c>
      <c r="K27" s="214" t="s">
        <v>323</v>
      </c>
      <c r="L27" s="249">
        <v>0</v>
      </c>
      <c r="M27" s="249">
        <v>0</v>
      </c>
      <c r="N27" s="249">
        <v>0</v>
      </c>
      <c r="O27" s="249">
        <v>0</v>
      </c>
      <c r="P27" s="249">
        <v>0</v>
      </c>
      <c r="Q27" s="249">
        <v>0</v>
      </c>
      <c r="R27" s="249">
        <v>0</v>
      </c>
    </row>
    <row r="28" spans="1:18" ht="16.5" thickBot="1">
      <c r="A28" s="291" t="s">
        <v>252</v>
      </c>
      <c r="B28" s="259">
        <f aca="true" t="shared" si="4" ref="B28:H28">SUM(B21:B27)</f>
        <v>44031000</v>
      </c>
      <c r="C28" s="259">
        <f t="shared" si="4"/>
        <v>44764831.04000001</v>
      </c>
      <c r="D28" s="259">
        <f t="shared" si="4"/>
        <v>1512500</v>
      </c>
      <c r="E28" s="259">
        <f t="shared" si="4"/>
        <v>0</v>
      </c>
      <c r="F28" s="259">
        <f t="shared" si="4"/>
        <v>0</v>
      </c>
      <c r="G28" s="259">
        <f t="shared" si="4"/>
        <v>46277331.04000001</v>
      </c>
      <c r="H28" s="259">
        <f t="shared" si="4"/>
        <v>0</v>
      </c>
      <c r="I28" s="259">
        <v>0</v>
      </c>
      <c r="J28" s="259">
        <v>0</v>
      </c>
      <c r="K28" s="293" t="s">
        <v>252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</row>
    <row r="29" spans="1:18" ht="16.5" thickTop="1">
      <c r="A29" s="289" t="s">
        <v>253</v>
      </c>
      <c r="B29" s="254"/>
      <c r="C29" s="254"/>
      <c r="D29" s="254"/>
      <c r="E29" s="254"/>
      <c r="F29" s="254"/>
      <c r="G29" s="290">
        <f>G28-G19</f>
        <v>-2581058.1899999976</v>
      </c>
      <c r="H29" s="254"/>
      <c r="I29" s="254"/>
      <c r="J29" s="254"/>
      <c r="K29" s="292" t="s">
        <v>326</v>
      </c>
      <c r="L29" s="254"/>
      <c r="M29" s="254"/>
      <c r="N29" s="254"/>
      <c r="O29" s="254"/>
      <c r="P29" s="254"/>
      <c r="Q29" s="254"/>
      <c r="R29" s="254"/>
    </row>
    <row r="31" spans="1:13" ht="18.7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60" t="s">
        <v>290</v>
      </c>
      <c r="M31" s="211"/>
    </row>
    <row r="32" spans="1:13" ht="18.7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60" t="s">
        <v>291</v>
      </c>
      <c r="M32" s="211"/>
    </row>
    <row r="33" spans="1:18" ht="18.7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60" t="s">
        <v>292</v>
      </c>
      <c r="M33" s="211"/>
      <c r="O33" s="211"/>
      <c r="P33" s="211"/>
      <c r="Q33" s="211"/>
      <c r="R33" s="211"/>
    </row>
  </sheetData>
  <sheetProtection/>
  <mergeCells count="21">
    <mergeCell ref="R4:R6"/>
    <mergeCell ref="N4:N6"/>
    <mergeCell ref="J4:J6"/>
    <mergeCell ref="K4:K6"/>
    <mergeCell ref="L4:L6"/>
    <mergeCell ref="F4:F6"/>
    <mergeCell ref="E4:E6"/>
    <mergeCell ref="I4:I6"/>
    <mergeCell ref="O4:O6"/>
    <mergeCell ref="P4:P6"/>
    <mergeCell ref="Q4:Q6"/>
    <mergeCell ref="H4:H6"/>
    <mergeCell ref="M4:M6"/>
    <mergeCell ref="G4:G6"/>
    <mergeCell ref="A1:J1"/>
    <mergeCell ref="A2:J2"/>
    <mergeCell ref="A3:J3"/>
    <mergeCell ref="A4:A6"/>
    <mergeCell ref="B4:B6"/>
    <mergeCell ref="C4:C6"/>
    <mergeCell ref="D4:D6"/>
  </mergeCells>
  <printOptions/>
  <pageMargins left="0.17" right="0.15" top="0.47" bottom="0.26" header="0.31496062992125984" footer="0.17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8.8515625" style="95" customWidth="1"/>
    <col min="2" max="2" width="30.7109375" style="95" customWidth="1"/>
    <col min="3" max="3" width="17.7109375" style="95" customWidth="1"/>
    <col min="4" max="4" width="14.7109375" style="95" customWidth="1"/>
    <col min="5" max="5" width="12.7109375" style="95" customWidth="1"/>
    <col min="6" max="6" width="18.00390625" style="95" customWidth="1"/>
    <col min="7" max="16384" width="9.140625" style="95" customWidth="1"/>
  </cols>
  <sheetData>
    <row r="1" spans="1:5" ht="21">
      <c r="A1" s="379"/>
      <c r="B1" s="379"/>
      <c r="C1" s="379"/>
      <c r="D1" s="379"/>
      <c r="E1" s="379"/>
    </row>
    <row r="2" spans="1:5" ht="21">
      <c r="A2" s="107" t="s">
        <v>284</v>
      </c>
      <c r="B2" s="107"/>
      <c r="C2" s="107"/>
      <c r="D2" s="107"/>
      <c r="E2" s="107"/>
    </row>
    <row r="3" spans="1:5" ht="15.75" customHeight="1">
      <c r="A3" s="107"/>
      <c r="B3" s="107"/>
      <c r="C3" s="107"/>
      <c r="D3" s="107"/>
      <c r="E3" s="107"/>
    </row>
    <row r="4" spans="1:6" ht="21">
      <c r="A4" s="108" t="s">
        <v>141</v>
      </c>
      <c r="B4" s="108" t="s">
        <v>143</v>
      </c>
      <c r="C4" s="108" t="s">
        <v>159</v>
      </c>
      <c r="D4" s="108" t="s">
        <v>161</v>
      </c>
      <c r="E4" s="108" t="s">
        <v>164</v>
      </c>
      <c r="F4" s="108" t="s">
        <v>341</v>
      </c>
    </row>
    <row r="5" spans="1:6" ht="21">
      <c r="A5" s="109"/>
      <c r="B5" s="109"/>
      <c r="C5" s="109" t="s">
        <v>160</v>
      </c>
      <c r="D5" s="109"/>
      <c r="E5" s="109"/>
      <c r="F5" s="103"/>
    </row>
    <row r="6" spans="1:6" s="302" customFormat="1" ht="21">
      <c r="A6" s="300" t="s">
        <v>12</v>
      </c>
      <c r="B6" s="306" t="s">
        <v>335</v>
      </c>
      <c r="C6" s="301">
        <v>450000</v>
      </c>
      <c r="D6" s="301">
        <v>447500</v>
      </c>
      <c r="E6" s="300"/>
      <c r="F6" s="308">
        <v>393496</v>
      </c>
    </row>
    <row r="7" spans="1:6" s="302" customFormat="1" ht="21">
      <c r="A7" s="300"/>
      <c r="B7" s="306" t="s">
        <v>336</v>
      </c>
      <c r="C7" s="301"/>
      <c r="D7" s="301"/>
      <c r="E7" s="300"/>
      <c r="F7" s="300"/>
    </row>
    <row r="8" spans="1:6" s="302" customFormat="1" ht="21">
      <c r="A8" s="303"/>
      <c r="B8" s="305" t="s">
        <v>337</v>
      </c>
      <c r="C8" s="304"/>
      <c r="D8" s="304"/>
      <c r="E8" s="303"/>
      <c r="F8" s="303"/>
    </row>
    <row r="9" spans="1:6" s="302" customFormat="1" ht="21">
      <c r="A9" s="300" t="s">
        <v>12</v>
      </c>
      <c r="B9" s="306" t="s">
        <v>338</v>
      </c>
      <c r="C9" s="301">
        <v>443000</v>
      </c>
      <c r="D9" s="301">
        <v>442500</v>
      </c>
      <c r="E9" s="300"/>
      <c r="F9" s="301">
        <v>442500</v>
      </c>
    </row>
    <row r="10" spans="1:6" s="302" customFormat="1" ht="21">
      <c r="A10" s="300"/>
      <c r="B10" s="306" t="s">
        <v>339</v>
      </c>
      <c r="C10" s="301"/>
      <c r="D10" s="301"/>
      <c r="E10" s="300"/>
      <c r="F10" s="300"/>
    </row>
    <row r="11" spans="1:6" s="302" customFormat="1" ht="21">
      <c r="A11" s="303"/>
      <c r="B11" s="305" t="s">
        <v>340</v>
      </c>
      <c r="C11" s="304"/>
      <c r="D11" s="304"/>
      <c r="E11" s="303"/>
      <c r="F11" s="300"/>
    </row>
    <row r="12" spans="1:6" s="302" customFormat="1" ht="21">
      <c r="A12" s="300" t="s">
        <v>12</v>
      </c>
      <c r="B12" s="306" t="s">
        <v>12</v>
      </c>
      <c r="C12" s="301"/>
      <c r="D12" s="301"/>
      <c r="E12" s="300"/>
      <c r="F12" s="307"/>
    </row>
    <row r="13" spans="1:6" s="302" customFormat="1" ht="21">
      <c r="A13" s="300"/>
      <c r="B13" s="306" t="s">
        <v>333</v>
      </c>
      <c r="C13" s="301">
        <v>250000</v>
      </c>
      <c r="D13" s="301">
        <v>0</v>
      </c>
      <c r="E13" s="301">
        <v>250000</v>
      </c>
      <c r="F13" s="301">
        <v>137000</v>
      </c>
    </row>
    <row r="14" spans="1:6" s="302" customFormat="1" ht="21">
      <c r="A14" s="300"/>
      <c r="B14" s="306" t="s">
        <v>330</v>
      </c>
      <c r="C14" s="301"/>
      <c r="D14" s="301"/>
      <c r="E14" s="300"/>
      <c r="F14" s="300"/>
    </row>
    <row r="15" spans="1:6" s="302" customFormat="1" ht="21">
      <c r="A15" s="303"/>
      <c r="B15" s="303"/>
      <c r="C15" s="303"/>
      <c r="D15" s="303"/>
      <c r="E15" s="303"/>
      <c r="F15" s="300"/>
    </row>
    <row r="16" spans="1:6" ht="21">
      <c r="A16" s="300" t="s">
        <v>12</v>
      </c>
      <c r="B16" s="306" t="s">
        <v>12</v>
      </c>
      <c r="C16" s="301"/>
      <c r="D16" s="301"/>
      <c r="E16" s="300"/>
      <c r="F16" s="101"/>
    </row>
    <row r="17" spans="1:6" ht="21">
      <c r="A17" s="103"/>
      <c r="B17" s="306" t="s">
        <v>334</v>
      </c>
      <c r="C17" s="301">
        <v>205000</v>
      </c>
      <c r="D17" s="301">
        <v>0</v>
      </c>
      <c r="E17" s="301">
        <v>205000</v>
      </c>
      <c r="F17" s="168">
        <v>145800</v>
      </c>
    </row>
    <row r="18" spans="1:6" ht="21">
      <c r="A18" s="103"/>
      <c r="B18" s="306" t="s">
        <v>331</v>
      </c>
      <c r="C18" s="301"/>
      <c r="D18" s="301"/>
      <c r="E18" s="300"/>
      <c r="F18" s="103"/>
    </row>
    <row r="19" spans="1:6" ht="21">
      <c r="A19" s="105"/>
      <c r="B19" s="105"/>
      <c r="C19" s="105"/>
      <c r="D19" s="105"/>
      <c r="E19" s="105"/>
      <c r="F19" s="103"/>
    </row>
    <row r="20" spans="1:6" ht="21">
      <c r="A20" s="396" t="s">
        <v>92</v>
      </c>
      <c r="B20" s="397"/>
      <c r="C20" s="106">
        <f>SUM(C6:C19)</f>
        <v>1348000</v>
      </c>
      <c r="D20" s="106">
        <f>SUM(D6:D19)</f>
        <v>890000</v>
      </c>
      <c r="E20" s="106">
        <f>SUM(E6:E19)</f>
        <v>455000</v>
      </c>
      <c r="F20" s="106">
        <f>SUM(F6:F19)</f>
        <v>1118796</v>
      </c>
    </row>
    <row r="21" spans="1:6" ht="21">
      <c r="A21" s="107"/>
      <c r="B21" s="107"/>
      <c r="C21" s="396" t="s">
        <v>342</v>
      </c>
      <c r="D21" s="399"/>
      <c r="E21" s="397"/>
      <c r="F21" s="171">
        <f>890000+455000-1118796</f>
        <v>226204</v>
      </c>
    </row>
    <row r="23" ht="21">
      <c r="F23" s="178"/>
    </row>
    <row r="24" ht="21">
      <c r="F24" s="97"/>
    </row>
    <row r="28" spans="1:5" s="160" customFormat="1" ht="20.25" customHeight="1">
      <c r="A28" s="244"/>
      <c r="B28" s="244"/>
      <c r="C28" s="244"/>
      <c r="D28" s="244"/>
      <c r="E28" s="246"/>
    </row>
    <row r="29" spans="1:5" s="160" customFormat="1" ht="26.25" customHeight="1">
      <c r="A29" s="244"/>
      <c r="B29" s="244"/>
      <c r="C29" s="244"/>
      <c r="D29" s="244"/>
      <c r="E29" s="246"/>
    </row>
    <row r="30" spans="1:5" s="160" customFormat="1" ht="23.25" customHeight="1">
      <c r="A30" s="244"/>
      <c r="B30" s="244"/>
      <c r="C30" s="244"/>
      <c r="D30" s="244"/>
      <c r="E30" s="246"/>
    </row>
  </sheetData>
  <sheetProtection/>
  <mergeCells count="3">
    <mergeCell ref="A1:E1"/>
    <mergeCell ref="A20:B20"/>
    <mergeCell ref="C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9.140625" style="95" customWidth="1"/>
    <col min="2" max="2" width="80.28125" style="95" customWidth="1"/>
    <col min="3" max="16384" width="9.140625" style="95" customWidth="1"/>
  </cols>
  <sheetData>
    <row r="1" spans="1:5" ht="21">
      <c r="A1" s="379" t="s">
        <v>100</v>
      </c>
      <c r="B1" s="379"/>
      <c r="C1" s="225"/>
      <c r="D1" s="225"/>
      <c r="E1" s="225"/>
    </row>
    <row r="2" spans="1:5" ht="21">
      <c r="A2" s="379" t="s">
        <v>88</v>
      </c>
      <c r="B2" s="379"/>
      <c r="C2" s="225"/>
      <c r="D2" s="225"/>
      <c r="E2" s="225"/>
    </row>
    <row r="3" spans="1:14" ht="21">
      <c r="A3" s="380" t="s">
        <v>347</v>
      </c>
      <c r="B3" s="380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5" ht="21">
      <c r="A5" s="107" t="s">
        <v>263</v>
      </c>
    </row>
    <row r="6" ht="21">
      <c r="B6" s="107" t="s">
        <v>264</v>
      </c>
    </row>
    <row r="7" ht="21.75" customHeight="1">
      <c r="B7" s="226" t="s">
        <v>276</v>
      </c>
    </row>
    <row r="8" ht="21">
      <c r="B8" s="227" t="s">
        <v>271</v>
      </c>
    </row>
    <row r="9" ht="21">
      <c r="B9" s="227" t="s">
        <v>272</v>
      </c>
    </row>
    <row r="10" ht="21">
      <c r="B10" s="227" t="s">
        <v>273</v>
      </c>
    </row>
    <row r="11" ht="21">
      <c r="B11" s="226" t="s">
        <v>274</v>
      </c>
    </row>
    <row r="12" ht="21">
      <c r="B12" s="226" t="s">
        <v>275</v>
      </c>
    </row>
    <row r="14" ht="21">
      <c r="A14" s="107" t="s">
        <v>265</v>
      </c>
    </row>
    <row r="15" ht="21">
      <c r="B15" s="107" t="s">
        <v>266</v>
      </c>
    </row>
    <row r="16" ht="21">
      <c r="B16" s="95" t="s">
        <v>277</v>
      </c>
    </row>
    <row r="17" ht="21">
      <c r="B17" s="95" t="s">
        <v>267</v>
      </c>
    </row>
    <row r="18" ht="21">
      <c r="B18" s="95" t="s">
        <v>268</v>
      </c>
    </row>
    <row r="19" ht="21">
      <c r="B19" s="95" t="s">
        <v>269</v>
      </c>
    </row>
    <row r="20" ht="21">
      <c r="B20" s="107" t="s">
        <v>270</v>
      </c>
    </row>
    <row r="25" spans="1:6" s="160" customFormat="1" ht="20.25" customHeight="1">
      <c r="A25" s="157" t="s">
        <v>121</v>
      </c>
      <c r="B25" s="158"/>
      <c r="C25" s="159"/>
      <c r="D25" s="159"/>
      <c r="E25" s="159"/>
      <c r="F25" s="159"/>
    </row>
    <row r="26" spans="1:7" s="160" customFormat="1" ht="20.25" customHeight="1">
      <c r="A26" s="159" t="s">
        <v>174</v>
      </c>
      <c r="B26" s="158"/>
      <c r="C26" s="159"/>
      <c r="D26" s="159"/>
      <c r="E26" s="159"/>
      <c r="F26" s="159"/>
      <c r="G26" s="95"/>
    </row>
    <row r="27" spans="1:6" s="160" customFormat="1" ht="20.25" customHeight="1">
      <c r="A27" s="159" t="s">
        <v>175</v>
      </c>
      <c r="B27" s="158"/>
      <c r="C27" s="159"/>
      <c r="D27" s="159"/>
      <c r="E27" s="159"/>
      <c r="F27" s="159"/>
    </row>
  </sheetData>
  <sheetProtection/>
  <mergeCells count="3">
    <mergeCell ref="A1:B1"/>
    <mergeCell ref="A2:B2"/>
    <mergeCell ref="A3:B3"/>
  </mergeCells>
  <printOptions/>
  <pageMargins left="0.51" right="0.3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.8515625" style="111" customWidth="1"/>
    <col min="2" max="2" width="33.57421875" style="111" customWidth="1"/>
    <col min="3" max="3" width="15.28125" style="111" customWidth="1"/>
    <col min="4" max="4" width="3.00390625" style="111" customWidth="1"/>
    <col min="5" max="5" width="15.28125" style="111" customWidth="1"/>
    <col min="6" max="6" width="2.8515625" style="111" customWidth="1"/>
    <col min="7" max="7" width="15.28125" style="111" customWidth="1"/>
    <col min="8" max="8" width="3.00390625" style="111" customWidth="1"/>
    <col min="9" max="9" width="15.28125" style="111" customWidth="1"/>
    <col min="10" max="10" width="3.28125" style="111" customWidth="1"/>
    <col min="11" max="11" width="2.8515625" style="111" customWidth="1"/>
    <col min="12" max="12" width="15.8515625" style="111" customWidth="1"/>
    <col min="13" max="13" width="13.00390625" style="111" customWidth="1"/>
    <col min="14" max="14" width="3.28125" style="111" customWidth="1"/>
    <col min="15" max="16384" width="9.140625" style="111" customWidth="1"/>
  </cols>
  <sheetData>
    <row r="1" spans="1:16" ht="21">
      <c r="A1" s="391" t="s">
        <v>100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10"/>
      <c r="P1" s="110"/>
    </row>
    <row r="2" spans="1:16" ht="21">
      <c r="A2" s="391" t="s">
        <v>137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110"/>
      <c r="P2" s="110"/>
    </row>
    <row r="3" spans="1:16" ht="21">
      <c r="A3" s="380" t="s">
        <v>347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110"/>
      <c r="P3" s="110"/>
    </row>
    <row r="4" spans="1:16" ht="21">
      <c r="A4" s="392" t="s">
        <v>134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110"/>
      <c r="P4" s="110"/>
    </row>
    <row r="5" spans="1:16" ht="18.75">
      <c r="A5" s="393" t="s">
        <v>32</v>
      </c>
      <c r="B5" s="382"/>
      <c r="C5" s="393" t="s">
        <v>64</v>
      </c>
      <c r="D5" s="382"/>
      <c r="E5" s="389" t="s">
        <v>33</v>
      </c>
      <c r="F5" s="389"/>
      <c r="G5" s="381" t="s">
        <v>65</v>
      </c>
      <c r="H5" s="382"/>
      <c r="I5" s="388" t="s">
        <v>66</v>
      </c>
      <c r="J5" s="389"/>
      <c r="K5" s="385" t="s">
        <v>132</v>
      </c>
      <c r="L5" s="386"/>
      <c r="M5" s="386"/>
      <c r="N5" s="387"/>
      <c r="O5" s="110"/>
      <c r="P5" s="110"/>
    </row>
    <row r="6" spans="1:16" ht="18.75">
      <c r="A6" s="383"/>
      <c r="B6" s="384"/>
      <c r="C6" s="383"/>
      <c r="D6" s="384"/>
      <c r="E6" s="390"/>
      <c r="F6" s="390"/>
      <c r="G6" s="383"/>
      <c r="H6" s="384"/>
      <c r="I6" s="390"/>
      <c r="J6" s="390"/>
      <c r="K6" s="383" t="s">
        <v>133</v>
      </c>
      <c r="L6" s="384"/>
      <c r="M6" s="383" t="s">
        <v>29</v>
      </c>
      <c r="N6" s="384"/>
      <c r="O6" s="110"/>
      <c r="P6" s="110"/>
    </row>
    <row r="7" spans="1:16" ht="18.75">
      <c r="A7" s="112" t="s">
        <v>67</v>
      </c>
      <c r="B7" s="113" t="s">
        <v>68</v>
      </c>
      <c r="C7" s="114"/>
      <c r="D7" s="113"/>
      <c r="E7" s="114"/>
      <c r="F7" s="113"/>
      <c r="G7" s="114"/>
      <c r="H7" s="113"/>
      <c r="I7" s="114"/>
      <c r="J7" s="113"/>
      <c r="K7" s="115" t="s">
        <v>67</v>
      </c>
      <c r="L7" s="114" t="s">
        <v>69</v>
      </c>
      <c r="M7" s="116">
        <v>5250552</v>
      </c>
      <c r="N7" s="117">
        <v>99</v>
      </c>
      <c r="O7" s="118"/>
      <c r="P7" s="110"/>
    </row>
    <row r="8" spans="1:16" ht="18.75">
      <c r="A8" s="119"/>
      <c r="B8" s="120" t="s">
        <v>329</v>
      </c>
      <c r="C8" s="121">
        <v>270000</v>
      </c>
      <c r="D8" s="122" t="s">
        <v>5</v>
      </c>
      <c r="E8" s="123" t="s">
        <v>5</v>
      </c>
      <c r="F8" s="122"/>
      <c r="G8" s="124" t="s">
        <v>5</v>
      </c>
      <c r="H8" s="120"/>
      <c r="I8" s="121">
        <v>270000</v>
      </c>
      <c r="J8" s="122" t="s">
        <v>5</v>
      </c>
      <c r="K8" s="122"/>
      <c r="L8" s="125" t="s">
        <v>70</v>
      </c>
      <c r="M8" s="120"/>
      <c r="N8" s="126"/>
      <c r="O8" s="118"/>
      <c r="P8" s="110"/>
    </row>
    <row r="9" spans="1:16" ht="21">
      <c r="A9" s="119"/>
      <c r="B9" s="120" t="s">
        <v>71</v>
      </c>
      <c r="C9" s="121">
        <v>5833095</v>
      </c>
      <c r="D9" s="122" t="s">
        <v>5</v>
      </c>
      <c r="E9" s="123" t="s">
        <v>5</v>
      </c>
      <c r="F9" s="122"/>
      <c r="G9" s="124" t="s">
        <v>5</v>
      </c>
      <c r="H9" s="120"/>
      <c r="I9" s="121">
        <f>SUM(C9)</f>
        <v>5833095</v>
      </c>
      <c r="J9" s="122" t="s">
        <v>5</v>
      </c>
      <c r="K9" s="122" t="s">
        <v>72</v>
      </c>
      <c r="L9" s="127" t="s">
        <v>112</v>
      </c>
      <c r="M9" s="128">
        <v>2762817</v>
      </c>
      <c r="N9" s="126" t="s">
        <v>5</v>
      </c>
      <c r="O9" s="118"/>
      <c r="P9" s="129"/>
    </row>
    <row r="10" spans="1:16" ht="18.75">
      <c r="A10" s="119"/>
      <c r="B10" s="120" t="s">
        <v>111</v>
      </c>
      <c r="C10" s="121">
        <v>359520</v>
      </c>
      <c r="D10" s="122" t="s">
        <v>5</v>
      </c>
      <c r="E10" s="123" t="s">
        <v>5</v>
      </c>
      <c r="F10" s="122"/>
      <c r="G10" s="124" t="s">
        <v>5</v>
      </c>
      <c r="H10" s="120"/>
      <c r="I10" s="121">
        <v>359520</v>
      </c>
      <c r="J10" s="122" t="s">
        <v>5</v>
      </c>
      <c r="K10" s="122"/>
      <c r="L10" s="130" t="s">
        <v>113</v>
      </c>
      <c r="M10" s="128"/>
      <c r="N10" s="126"/>
      <c r="O10" s="118"/>
      <c r="P10" s="131"/>
    </row>
    <row r="11" spans="1:16" ht="18.75">
      <c r="A11" s="132" t="s">
        <v>72</v>
      </c>
      <c r="B11" s="133" t="s">
        <v>73</v>
      </c>
      <c r="C11" s="134"/>
      <c r="D11" s="135"/>
      <c r="E11" s="136"/>
      <c r="F11" s="135"/>
      <c r="G11" s="136"/>
      <c r="H11" s="133"/>
      <c r="I11" s="136"/>
      <c r="J11" s="135"/>
      <c r="K11" s="122" t="s">
        <v>114</v>
      </c>
      <c r="L11" s="130" t="s">
        <v>16</v>
      </c>
      <c r="M11" s="128">
        <v>4490100</v>
      </c>
      <c r="N11" s="126" t="s">
        <v>5</v>
      </c>
      <c r="O11" s="118"/>
      <c r="P11" s="131"/>
    </row>
    <row r="12" spans="1:16" ht="18.75">
      <c r="A12" s="139"/>
      <c r="B12" s="133" t="s">
        <v>74</v>
      </c>
      <c r="C12" s="134">
        <v>1673307</v>
      </c>
      <c r="D12" s="135" t="s">
        <v>5</v>
      </c>
      <c r="E12" s="318">
        <v>84000</v>
      </c>
      <c r="F12" s="135" t="s">
        <v>5</v>
      </c>
      <c r="G12" s="298" t="s">
        <v>5</v>
      </c>
      <c r="H12" s="135"/>
      <c r="I12" s="165">
        <f>C12+E12</f>
        <v>1757307</v>
      </c>
      <c r="J12" s="135" t="s">
        <v>5</v>
      </c>
      <c r="K12" s="135" t="s">
        <v>125</v>
      </c>
      <c r="L12" s="136" t="s">
        <v>126</v>
      </c>
      <c r="M12" s="137">
        <v>1792588</v>
      </c>
      <c r="N12" s="138" t="s">
        <v>5</v>
      </c>
      <c r="O12" s="118"/>
      <c r="P12" s="110"/>
    </row>
    <row r="13" spans="1:16" ht="18.75">
      <c r="A13" s="142"/>
      <c r="B13" s="120" t="s">
        <v>75</v>
      </c>
      <c r="C13" s="121">
        <v>2878700</v>
      </c>
      <c r="D13" s="122" t="s">
        <v>5</v>
      </c>
      <c r="E13" s="295" t="s">
        <v>5</v>
      </c>
      <c r="F13" s="122"/>
      <c r="G13" s="124" t="s">
        <v>5</v>
      </c>
      <c r="H13" s="122"/>
      <c r="I13" s="134">
        <f>C13</f>
        <v>2878700</v>
      </c>
      <c r="J13" s="122" t="s">
        <v>5</v>
      </c>
      <c r="K13" s="135"/>
      <c r="L13" s="140" t="s">
        <v>127</v>
      </c>
      <c r="M13" s="141"/>
      <c r="N13" s="138"/>
      <c r="O13" s="118"/>
      <c r="P13" s="110"/>
    </row>
    <row r="14" spans="1:16" ht="18.75">
      <c r="A14" s="142"/>
      <c r="B14" s="120" t="s">
        <v>76</v>
      </c>
      <c r="C14" s="121">
        <v>1389465</v>
      </c>
      <c r="D14" s="122">
        <v>99</v>
      </c>
      <c r="E14" s="143">
        <v>74000</v>
      </c>
      <c r="F14" s="122" t="s">
        <v>5</v>
      </c>
      <c r="G14" s="124" t="s">
        <v>5</v>
      </c>
      <c r="H14" s="122"/>
      <c r="I14" s="128">
        <f>C14+E14</f>
        <v>1463465</v>
      </c>
      <c r="J14" s="122">
        <v>99</v>
      </c>
      <c r="K14" s="122"/>
      <c r="L14" s="127"/>
      <c r="M14" s="128"/>
      <c r="N14" s="126"/>
      <c r="O14" s="118"/>
      <c r="P14" s="110"/>
    </row>
    <row r="15" spans="1:16" ht="18.75">
      <c r="A15" s="142"/>
      <c r="B15" s="120" t="s">
        <v>77</v>
      </c>
      <c r="C15" s="143">
        <v>203713</v>
      </c>
      <c r="D15" s="122" t="s">
        <v>5</v>
      </c>
      <c r="E15" s="123" t="s">
        <v>5</v>
      </c>
      <c r="F15" s="122"/>
      <c r="G15" s="123" t="s">
        <v>5</v>
      </c>
      <c r="H15" s="122"/>
      <c r="I15" s="128">
        <f>C15</f>
        <v>203713</v>
      </c>
      <c r="J15" s="122" t="s">
        <v>5</v>
      </c>
      <c r="K15" s="122"/>
      <c r="L15" s="127"/>
      <c r="M15" s="128"/>
      <c r="N15" s="126"/>
      <c r="O15" s="118"/>
      <c r="P15" s="110"/>
    </row>
    <row r="16" spans="1:16" ht="18.75">
      <c r="A16" s="142"/>
      <c r="B16" s="120" t="s">
        <v>78</v>
      </c>
      <c r="C16" s="121">
        <v>958888</v>
      </c>
      <c r="D16" s="122" t="s">
        <v>5</v>
      </c>
      <c r="E16" s="123" t="s">
        <v>5</v>
      </c>
      <c r="F16" s="122"/>
      <c r="G16" s="123" t="s">
        <v>5</v>
      </c>
      <c r="H16" s="122"/>
      <c r="I16" s="128">
        <f>C16</f>
        <v>958888</v>
      </c>
      <c r="J16" s="122" t="s">
        <v>5</v>
      </c>
      <c r="K16" s="122"/>
      <c r="L16" s="127"/>
      <c r="M16" s="120"/>
      <c r="N16" s="126"/>
      <c r="O16" s="118"/>
      <c r="P16" s="110"/>
    </row>
    <row r="17" spans="1:16" ht="18.75">
      <c r="A17" s="142"/>
      <c r="B17" s="120" t="s">
        <v>79</v>
      </c>
      <c r="C17" s="143">
        <v>10000</v>
      </c>
      <c r="D17" s="122" t="s">
        <v>5</v>
      </c>
      <c r="E17" s="123" t="s">
        <v>5</v>
      </c>
      <c r="F17" s="122"/>
      <c r="G17" s="124" t="s">
        <v>5</v>
      </c>
      <c r="H17" s="122"/>
      <c r="I17" s="128">
        <v>10000</v>
      </c>
      <c r="J17" s="122" t="s">
        <v>5</v>
      </c>
      <c r="K17" s="122"/>
      <c r="L17" s="127"/>
      <c r="M17" s="120"/>
      <c r="N17" s="126"/>
      <c r="O17" s="118"/>
      <c r="P17" s="110"/>
    </row>
    <row r="18" spans="1:16" ht="18.75">
      <c r="A18" s="142"/>
      <c r="B18" s="120" t="s">
        <v>80</v>
      </c>
      <c r="C18" s="121">
        <v>75259</v>
      </c>
      <c r="D18" s="122" t="s">
        <v>5</v>
      </c>
      <c r="E18" s="123" t="s">
        <v>5</v>
      </c>
      <c r="F18" s="122"/>
      <c r="G18" s="123" t="s">
        <v>5</v>
      </c>
      <c r="H18" s="122"/>
      <c r="I18" s="128">
        <f>C18</f>
        <v>75259</v>
      </c>
      <c r="J18" s="122" t="s">
        <v>5</v>
      </c>
      <c r="K18" s="122"/>
      <c r="L18" s="127"/>
      <c r="M18" s="128"/>
      <c r="N18" s="126"/>
      <c r="O18" s="118"/>
      <c r="P18" s="110"/>
    </row>
    <row r="19" spans="1:16" ht="18.75">
      <c r="A19" s="120"/>
      <c r="B19" s="120" t="s">
        <v>81</v>
      </c>
      <c r="C19" s="121">
        <v>123250</v>
      </c>
      <c r="D19" s="122" t="s">
        <v>5</v>
      </c>
      <c r="E19" s="123" t="s">
        <v>5</v>
      </c>
      <c r="F19" s="122"/>
      <c r="G19" s="123" t="s">
        <v>5</v>
      </c>
      <c r="H19" s="122"/>
      <c r="I19" s="128">
        <f>C19</f>
        <v>123250</v>
      </c>
      <c r="J19" s="122" t="s">
        <v>5</v>
      </c>
      <c r="K19" s="122"/>
      <c r="L19" s="127"/>
      <c r="M19" s="120"/>
      <c r="N19" s="126"/>
      <c r="O19" s="118"/>
      <c r="P19" s="110"/>
    </row>
    <row r="20" spans="1:16" ht="18.75">
      <c r="A20" s="120"/>
      <c r="B20" s="120" t="s">
        <v>82</v>
      </c>
      <c r="C20" s="121">
        <v>358560</v>
      </c>
      <c r="D20" s="122" t="s">
        <v>5</v>
      </c>
      <c r="E20" s="143">
        <v>4300</v>
      </c>
      <c r="F20" s="122" t="s">
        <v>5</v>
      </c>
      <c r="G20" s="123" t="s">
        <v>5</v>
      </c>
      <c r="H20" s="122"/>
      <c r="I20" s="121">
        <f>C20+E20</f>
        <v>362860</v>
      </c>
      <c r="J20" s="122" t="s">
        <v>5</v>
      </c>
      <c r="K20" s="120"/>
      <c r="L20" s="125"/>
      <c r="M20" s="120"/>
      <c r="N20" s="144"/>
      <c r="O20" s="110"/>
      <c r="P20" s="110"/>
    </row>
    <row r="21" spans="1:16" ht="18.75">
      <c r="A21" s="145"/>
      <c r="B21" s="145"/>
      <c r="C21" s="146"/>
      <c r="D21" s="145"/>
      <c r="E21" s="147"/>
      <c r="F21" s="148"/>
      <c r="G21" s="149"/>
      <c r="H21" s="145"/>
      <c r="I21" s="150"/>
      <c r="J21" s="145"/>
      <c r="K21" s="296"/>
      <c r="L21" s="125"/>
      <c r="M21" s="296"/>
      <c r="N21" s="297"/>
      <c r="O21" s="110"/>
      <c r="P21" s="110"/>
    </row>
    <row r="22" spans="1:16" ht="20.25" customHeight="1">
      <c r="A22" s="136"/>
      <c r="B22" s="136"/>
      <c r="C22" s="151">
        <f>SUM(C8:C21)</f>
        <v>14133757</v>
      </c>
      <c r="D22" s="151">
        <v>99</v>
      </c>
      <c r="E22" s="151">
        <f>SUM(E9:E21)</f>
        <v>162300</v>
      </c>
      <c r="F22" s="152" t="s">
        <v>5</v>
      </c>
      <c r="G22" s="153">
        <f>SUM(G8:G20)</f>
        <v>0</v>
      </c>
      <c r="H22" s="152" t="s">
        <v>5</v>
      </c>
      <c r="I22" s="151">
        <f>SUM(I8:I20)</f>
        <v>14296057</v>
      </c>
      <c r="J22" s="151">
        <v>99</v>
      </c>
      <c r="K22" s="154"/>
      <c r="L22" s="155"/>
      <c r="M22" s="151">
        <f>SUM(M7:M13)</f>
        <v>14296057</v>
      </c>
      <c r="N22" s="156">
        <f>SUM(N7)</f>
        <v>99</v>
      </c>
      <c r="O22" s="110"/>
      <c r="P22" s="110"/>
    </row>
    <row r="23" spans="1:16" ht="18.7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10"/>
      <c r="P23" s="110"/>
    </row>
    <row r="24" spans="1:16" ht="24" customHeight="1">
      <c r="A24" s="157" t="s">
        <v>171</v>
      </c>
      <c r="B24" s="158"/>
      <c r="C24" s="159"/>
      <c r="D24" s="159"/>
      <c r="E24" s="159"/>
      <c r="F24" s="159"/>
      <c r="G24" s="160"/>
      <c r="H24" s="160"/>
      <c r="I24" s="160"/>
      <c r="J24" s="160"/>
      <c r="K24" s="160"/>
      <c r="L24" s="160"/>
      <c r="M24" s="160"/>
      <c r="N24" s="160"/>
      <c r="O24" s="110"/>
      <c r="P24" s="110"/>
    </row>
    <row r="25" spans="1:7" s="160" customFormat="1" ht="20.25" customHeight="1">
      <c r="A25" s="159" t="s">
        <v>172</v>
      </c>
      <c r="B25" s="158"/>
      <c r="C25" s="159"/>
      <c r="D25" s="159"/>
      <c r="E25" s="159"/>
      <c r="F25" s="159"/>
      <c r="G25" s="95"/>
    </row>
    <row r="26" spans="1:6" s="160" customFormat="1" ht="20.25" customHeight="1">
      <c r="A26" s="159" t="s">
        <v>173</v>
      </c>
      <c r="B26" s="158"/>
      <c r="C26" s="159"/>
      <c r="D26" s="159"/>
      <c r="E26" s="159"/>
      <c r="F26" s="159"/>
    </row>
    <row r="27" spans="1:14" s="160" customFormat="1" ht="20.25" customHeight="1">
      <c r="A27" s="294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</row>
    <row r="28" ht="21.75" customHeight="1"/>
  </sheetData>
  <sheetProtection/>
  <mergeCells count="12">
    <mergeCell ref="A1:N1"/>
    <mergeCell ref="A2:N2"/>
    <mergeCell ref="A4:N4"/>
    <mergeCell ref="A5:B6"/>
    <mergeCell ref="C5:D6"/>
    <mergeCell ref="E5:F6"/>
    <mergeCell ref="G5:H6"/>
    <mergeCell ref="K5:N5"/>
    <mergeCell ref="K6:L6"/>
    <mergeCell ref="M6:N6"/>
    <mergeCell ref="A3:N3"/>
    <mergeCell ref="I5:J6"/>
  </mergeCells>
  <printOptions/>
  <pageMargins left="0.25" right="0.2" top="0.3" bottom="0.22" header="0.22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1.7109375" style="2" customWidth="1"/>
    <col min="2" max="2" width="22.421875" style="2" customWidth="1"/>
    <col min="3" max="3" width="25.421875" style="12" customWidth="1"/>
    <col min="4" max="16384" width="9.140625" style="2" customWidth="1"/>
  </cols>
  <sheetData>
    <row r="1" spans="1:7" ht="23.25">
      <c r="A1" s="394" t="s">
        <v>100</v>
      </c>
      <c r="B1" s="394"/>
      <c r="C1" s="394"/>
      <c r="D1" s="80"/>
      <c r="E1" s="80"/>
      <c r="F1" s="80"/>
      <c r="G1" s="80"/>
    </row>
    <row r="2" spans="1:3" ht="23.25">
      <c r="A2" s="395" t="s">
        <v>31</v>
      </c>
      <c r="B2" s="395"/>
      <c r="C2" s="395"/>
    </row>
    <row r="3" spans="1:3" ht="23.25">
      <c r="A3" s="395" t="s">
        <v>348</v>
      </c>
      <c r="B3" s="395"/>
      <c r="C3" s="395"/>
    </row>
    <row r="4" spans="1:3" ht="23.25">
      <c r="A4" s="13" t="s">
        <v>32</v>
      </c>
      <c r="B4" s="13" t="s">
        <v>33</v>
      </c>
      <c r="C4" s="13" t="s">
        <v>30</v>
      </c>
    </row>
    <row r="5" spans="1:3" ht="23.25">
      <c r="A5" s="315" t="s">
        <v>353</v>
      </c>
      <c r="B5" s="314"/>
      <c r="C5" s="314"/>
    </row>
    <row r="6" spans="1:3" ht="23.25">
      <c r="A6" s="316" t="s">
        <v>354</v>
      </c>
      <c r="B6" s="317">
        <v>84000</v>
      </c>
      <c r="C6" s="8" t="s">
        <v>117</v>
      </c>
    </row>
    <row r="7" spans="1:3" ht="23.25">
      <c r="A7" s="4" t="s">
        <v>28</v>
      </c>
      <c r="B7" s="7"/>
      <c r="C7" s="6"/>
    </row>
    <row r="8" spans="1:3" ht="23.25">
      <c r="A8" s="5" t="s">
        <v>115</v>
      </c>
      <c r="B8" s="7">
        <v>61500</v>
      </c>
      <c r="C8" s="6" t="s">
        <v>117</v>
      </c>
    </row>
    <row r="9" spans="1:3" ht="23.25">
      <c r="A9" s="11" t="s">
        <v>116</v>
      </c>
      <c r="B9" s="9">
        <v>12500</v>
      </c>
      <c r="C9" s="8" t="s">
        <v>117</v>
      </c>
    </row>
    <row r="10" spans="1:3" ht="23.25">
      <c r="A10" s="4" t="s">
        <v>27</v>
      </c>
      <c r="B10" s="7"/>
      <c r="C10" s="6"/>
    </row>
    <row r="11" spans="1:4" ht="26.25">
      <c r="A11" s="11" t="s">
        <v>131</v>
      </c>
      <c r="B11" s="9">
        <v>4300</v>
      </c>
      <c r="C11" s="8" t="s">
        <v>117</v>
      </c>
      <c r="D11" s="84"/>
    </row>
    <row r="12" spans="1:3" ht="23.25">
      <c r="A12" s="3" t="s">
        <v>19</v>
      </c>
      <c r="B12" s="14">
        <f>SUM(B6:B11)</f>
        <v>162300</v>
      </c>
      <c r="C12" s="8"/>
    </row>
    <row r="13" spans="1:3" ht="23.25">
      <c r="A13" s="85"/>
      <c r="B13" s="86"/>
      <c r="C13" s="87"/>
    </row>
    <row r="14" ht="23.25">
      <c r="B14" s="10"/>
    </row>
    <row r="15" spans="1:6" s="1" customFormat="1" ht="20.25" customHeight="1">
      <c r="A15" s="83" t="s">
        <v>122</v>
      </c>
      <c r="B15" s="81"/>
      <c r="C15" s="81"/>
      <c r="D15" s="82"/>
      <c r="E15" s="82"/>
      <c r="F15" s="82"/>
    </row>
    <row r="16" spans="1:7" s="1" customFormat="1" ht="20.25" customHeight="1">
      <c r="A16" s="82" t="s">
        <v>123</v>
      </c>
      <c r="B16" s="81"/>
      <c r="C16" s="81"/>
      <c r="D16" s="82"/>
      <c r="E16" s="82"/>
      <c r="F16" s="82"/>
      <c r="G16" s="2"/>
    </row>
    <row r="17" spans="1:6" s="1" customFormat="1" ht="20.25" customHeight="1">
      <c r="A17" s="82" t="s">
        <v>124</v>
      </c>
      <c r="B17" s="81"/>
      <c r="C17" s="81"/>
      <c r="D17" s="82"/>
      <c r="E17" s="82"/>
      <c r="F17" s="82"/>
    </row>
    <row r="18" ht="23.25">
      <c r="B18" s="10"/>
    </row>
    <row r="19" ht="23.25">
      <c r="B19" s="10"/>
    </row>
    <row r="20" ht="23.25">
      <c r="B20" s="10"/>
    </row>
    <row r="21" ht="23.25">
      <c r="B21" s="10"/>
    </row>
    <row r="22" ht="23.25">
      <c r="B22" s="10"/>
    </row>
    <row r="23" ht="23.25">
      <c r="B23" s="10"/>
    </row>
    <row r="24" ht="23.25">
      <c r="B24" s="10"/>
    </row>
    <row r="25" ht="23.25">
      <c r="B25" s="10"/>
    </row>
    <row r="26" ht="23.25">
      <c r="B26" s="10"/>
    </row>
    <row r="27" ht="23.25">
      <c r="B27" s="10"/>
    </row>
    <row r="28" ht="23.25">
      <c r="B28" s="10"/>
    </row>
    <row r="29" ht="23.25">
      <c r="B29" s="10"/>
    </row>
  </sheetData>
  <sheetProtection/>
  <mergeCells count="3">
    <mergeCell ref="A1:C1"/>
    <mergeCell ref="A2:C2"/>
    <mergeCell ref="A3:C3"/>
  </mergeCells>
  <printOptions/>
  <pageMargins left="0.44" right="0.37" top="0.62" bottom="0.5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8515625" style="95" customWidth="1"/>
    <col min="2" max="2" width="10.28125" style="95" customWidth="1"/>
    <col min="3" max="3" width="41.7109375" style="95" customWidth="1"/>
    <col min="4" max="4" width="17.7109375" style="95" customWidth="1"/>
    <col min="5" max="16384" width="9.140625" style="95" customWidth="1"/>
  </cols>
  <sheetData>
    <row r="1" spans="1:5" ht="21">
      <c r="A1" s="379" t="s">
        <v>100</v>
      </c>
      <c r="B1" s="379"/>
      <c r="C1" s="379"/>
      <c r="D1" s="379"/>
      <c r="E1" s="379"/>
    </row>
    <row r="2" spans="1:5" ht="21">
      <c r="A2" s="379" t="s">
        <v>88</v>
      </c>
      <c r="B2" s="379"/>
      <c r="C2" s="379"/>
      <c r="D2" s="379"/>
      <c r="E2" s="379"/>
    </row>
    <row r="3" spans="1:14" ht="21">
      <c r="A3" s="380" t="s">
        <v>347</v>
      </c>
      <c r="B3" s="380"/>
      <c r="C3" s="380"/>
      <c r="D3" s="380"/>
      <c r="E3" s="380"/>
      <c r="F3" s="162"/>
      <c r="G3" s="162"/>
      <c r="H3" s="162"/>
      <c r="I3" s="162"/>
      <c r="J3" s="162"/>
      <c r="K3" s="162"/>
      <c r="L3" s="162"/>
      <c r="M3" s="162"/>
      <c r="N3" s="162"/>
    </row>
    <row r="4" spans="1:5" ht="17.25" customHeight="1">
      <c r="A4" s="96"/>
      <c r="B4" s="96"/>
      <c r="C4" s="96"/>
      <c r="D4" s="96"/>
      <c r="E4" s="96"/>
    </row>
    <row r="5" ht="21">
      <c r="A5" s="107" t="s">
        <v>135</v>
      </c>
    </row>
    <row r="7" spans="1:4" ht="21">
      <c r="A7" s="95" t="s">
        <v>4</v>
      </c>
      <c r="D7" s="97">
        <v>0</v>
      </c>
    </row>
    <row r="8" spans="1:4" ht="21">
      <c r="A8" s="95" t="s">
        <v>89</v>
      </c>
      <c r="D8" s="97"/>
    </row>
    <row r="9" spans="2:4" ht="21">
      <c r="B9" s="95" t="s">
        <v>90</v>
      </c>
      <c r="C9" s="95" t="s">
        <v>118</v>
      </c>
      <c r="D9" s="97">
        <v>2358592.77</v>
      </c>
    </row>
    <row r="10" spans="2:4" ht="21">
      <c r="B10" s="95" t="s">
        <v>293</v>
      </c>
      <c r="C10" s="95" t="s">
        <v>294</v>
      </c>
      <c r="D10" s="97">
        <v>13612802.69</v>
      </c>
    </row>
    <row r="11" spans="2:4" ht="21">
      <c r="B11" s="95" t="s">
        <v>91</v>
      </c>
      <c r="C11" s="95" t="s">
        <v>119</v>
      </c>
      <c r="D11" s="97">
        <v>3479292.77</v>
      </c>
    </row>
    <row r="12" spans="3:4" ht="21">
      <c r="C12" s="95" t="s">
        <v>120</v>
      </c>
      <c r="D12" s="97">
        <v>944294.87</v>
      </c>
    </row>
    <row r="13" spans="3:4" ht="21">
      <c r="C13" s="95" t="s">
        <v>136</v>
      </c>
      <c r="D13" s="97">
        <v>259014.43</v>
      </c>
    </row>
    <row r="14" spans="2:4" ht="21">
      <c r="B14" s="95" t="s">
        <v>92</v>
      </c>
      <c r="D14" s="163">
        <f>SUM(D7:D13)</f>
        <v>20653997.53</v>
      </c>
    </row>
    <row r="18" spans="1:6" s="160" customFormat="1" ht="20.25" customHeight="1">
      <c r="A18" s="157" t="s">
        <v>121</v>
      </c>
      <c r="B18" s="158"/>
      <c r="C18" s="159"/>
      <c r="D18" s="159"/>
      <c r="E18" s="159"/>
      <c r="F18" s="159"/>
    </row>
    <row r="19" spans="1:7" s="160" customFormat="1" ht="20.25" customHeight="1">
      <c r="A19" s="159" t="s">
        <v>174</v>
      </c>
      <c r="B19" s="158"/>
      <c r="C19" s="159"/>
      <c r="D19" s="159"/>
      <c r="E19" s="159"/>
      <c r="F19" s="159"/>
      <c r="G19" s="95"/>
    </row>
    <row r="20" spans="1:6" s="160" customFormat="1" ht="20.25" customHeight="1">
      <c r="A20" s="159" t="s">
        <v>175</v>
      </c>
      <c r="B20" s="158"/>
      <c r="C20" s="159"/>
      <c r="D20" s="159"/>
      <c r="E20" s="159"/>
      <c r="F20" s="159"/>
    </row>
    <row r="22" ht="23.25">
      <c r="D22" s="16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8515625" style="95" customWidth="1"/>
    <col min="2" max="2" width="7.7109375" style="95" customWidth="1"/>
    <col min="3" max="3" width="41.7109375" style="95" customWidth="1"/>
    <col min="4" max="4" width="17.7109375" style="95" customWidth="1"/>
    <col min="5" max="5" width="15.140625" style="95" customWidth="1"/>
    <col min="6" max="16384" width="9.140625" style="95" customWidth="1"/>
  </cols>
  <sheetData>
    <row r="1" spans="1:5" ht="21">
      <c r="A1" s="379" t="s">
        <v>100</v>
      </c>
      <c r="B1" s="379"/>
      <c r="C1" s="379"/>
      <c r="D1" s="379"/>
      <c r="E1" s="379"/>
    </row>
    <row r="2" spans="1:5" ht="21">
      <c r="A2" s="379" t="s">
        <v>88</v>
      </c>
      <c r="B2" s="379"/>
      <c r="C2" s="379"/>
      <c r="D2" s="379"/>
      <c r="E2" s="379"/>
    </row>
    <row r="3" spans="1:14" ht="21">
      <c r="A3" s="380" t="s">
        <v>347</v>
      </c>
      <c r="B3" s="380"/>
      <c r="C3" s="380"/>
      <c r="D3" s="380"/>
      <c r="E3" s="380"/>
      <c r="F3" s="162"/>
      <c r="G3" s="162"/>
      <c r="H3" s="162"/>
      <c r="I3" s="162"/>
      <c r="J3" s="162"/>
      <c r="K3" s="162"/>
      <c r="L3" s="162"/>
      <c r="M3" s="162"/>
      <c r="N3" s="162"/>
    </row>
    <row r="4" spans="1:5" ht="17.25" customHeight="1">
      <c r="A4" s="96"/>
      <c r="B4" s="96"/>
      <c r="C4" s="96"/>
      <c r="D4" s="96"/>
      <c r="E4" s="96"/>
    </row>
    <row r="5" ht="21">
      <c r="A5" s="107" t="s">
        <v>282</v>
      </c>
    </row>
    <row r="7" spans="2:5" ht="21">
      <c r="B7" s="95" t="s">
        <v>356</v>
      </c>
      <c r="D7" s="97"/>
      <c r="E7" s="97">
        <v>30400</v>
      </c>
    </row>
    <row r="8" spans="2:5" ht="21">
      <c r="B8" s="95" t="s">
        <v>357</v>
      </c>
      <c r="D8" s="97"/>
      <c r="E8" s="97">
        <v>1500000</v>
      </c>
    </row>
    <row r="9" spans="2:4" ht="21">
      <c r="B9" s="95" t="s">
        <v>355</v>
      </c>
      <c r="D9" s="97"/>
    </row>
    <row r="10" spans="2:5" ht="21">
      <c r="B10" s="95" t="s">
        <v>358</v>
      </c>
      <c r="D10" s="97"/>
      <c r="E10" s="97">
        <v>723554.51</v>
      </c>
    </row>
    <row r="11" ht="21">
      <c r="D11" s="97"/>
    </row>
    <row r="12" spans="3:5" ht="21.75" thickBot="1">
      <c r="C12" s="107" t="s">
        <v>19</v>
      </c>
      <c r="D12" s="97"/>
      <c r="E12" s="248">
        <f>SUM(E7:E10)</f>
        <v>2253954.51</v>
      </c>
    </row>
    <row r="13" ht="21.75" thickTop="1">
      <c r="D13" s="97"/>
    </row>
    <row r="14" ht="21">
      <c r="D14" s="163"/>
    </row>
    <row r="18" spans="1:6" s="160" customFormat="1" ht="20.25" customHeight="1">
      <c r="A18" s="157" t="s">
        <v>121</v>
      </c>
      <c r="B18" s="158"/>
      <c r="C18" s="159"/>
      <c r="D18" s="159"/>
      <c r="E18" s="159"/>
      <c r="F18" s="159"/>
    </row>
    <row r="19" spans="1:7" s="160" customFormat="1" ht="20.25" customHeight="1">
      <c r="A19" s="159" t="s">
        <v>174</v>
      </c>
      <c r="B19" s="158"/>
      <c r="C19" s="159"/>
      <c r="D19" s="159"/>
      <c r="E19" s="159"/>
      <c r="F19" s="159"/>
      <c r="G19" s="95"/>
    </row>
    <row r="20" spans="1:6" s="160" customFormat="1" ht="20.25" customHeight="1">
      <c r="A20" s="159" t="s">
        <v>283</v>
      </c>
      <c r="B20" s="158"/>
      <c r="C20" s="159"/>
      <c r="D20" s="159"/>
      <c r="E20" s="159"/>
      <c r="F20" s="159"/>
    </row>
    <row r="22" ht="23.25">
      <c r="D22" s="164"/>
    </row>
  </sheetData>
  <sheetProtection/>
  <mergeCells count="3">
    <mergeCell ref="A1:E1"/>
    <mergeCell ref="A2:E2"/>
    <mergeCell ref="A3:E3"/>
  </mergeCells>
  <printOptions/>
  <pageMargins left="0.45" right="0.2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28125" style="95" customWidth="1"/>
    <col min="2" max="2" width="29.7109375" style="95" customWidth="1"/>
    <col min="3" max="3" width="18.140625" style="96" customWidth="1"/>
    <col min="4" max="4" width="13.57421875" style="96" customWidth="1"/>
    <col min="5" max="5" width="20.7109375" style="97" customWidth="1"/>
    <col min="6" max="16384" width="9.140625" style="95" customWidth="1"/>
  </cols>
  <sheetData>
    <row r="1" spans="1:5" ht="21">
      <c r="A1" s="379" t="s">
        <v>100</v>
      </c>
      <c r="B1" s="379"/>
      <c r="C1" s="379"/>
      <c r="D1" s="379"/>
      <c r="E1" s="379"/>
    </row>
    <row r="2" spans="1:5" ht="21">
      <c r="A2" s="379" t="s">
        <v>88</v>
      </c>
      <c r="B2" s="379"/>
      <c r="C2" s="379"/>
      <c r="D2" s="379"/>
      <c r="E2" s="379"/>
    </row>
    <row r="3" spans="1:14" ht="21">
      <c r="A3" s="380" t="s">
        <v>347</v>
      </c>
      <c r="B3" s="380"/>
      <c r="C3" s="380"/>
      <c r="D3" s="380"/>
      <c r="E3" s="380"/>
      <c r="F3" s="162"/>
      <c r="G3" s="162"/>
      <c r="H3" s="162"/>
      <c r="I3" s="162"/>
      <c r="J3" s="162"/>
      <c r="K3" s="162"/>
      <c r="L3" s="162"/>
      <c r="M3" s="162"/>
      <c r="N3" s="162"/>
    </row>
    <row r="4" spans="1:5" ht="17.25" customHeight="1">
      <c r="A4" s="96"/>
      <c r="B4" s="96"/>
      <c r="E4" s="98"/>
    </row>
    <row r="5" ht="21">
      <c r="A5" s="107" t="s">
        <v>288</v>
      </c>
    </row>
    <row r="6" ht="13.5" customHeight="1">
      <c r="A6" s="107"/>
    </row>
    <row r="7" spans="2:5" ht="21">
      <c r="B7" s="170" t="s">
        <v>176</v>
      </c>
      <c r="C7" s="170" t="s">
        <v>177</v>
      </c>
      <c r="D7" s="170" t="s">
        <v>178</v>
      </c>
      <c r="E7" s="172" t="s">
        <v>29</v>
      </c>
    </row>
    <row r="8" spans="2:5" ht="21">
      <c r="B8" s="101" t="s">
        <v>104</v>
      </c>
      <c r="C8" s="104">
        <v>2553</v>
      </c>
      <c r="D8" s="104">
        <v>1</v>
      </c>
      <c r="E8" s="168">
        <v>41.83</v>
      </c>
    </row>
    <row r="9" spans="2:5" ht="21">
      <c r="B9" s="103"/>
      <c r="C9" s="104">
        <v>2554</v>
      </c>
      <c r="D9" s="104">
        <v>1</v>
      </c>
      <c r="E9" s="168">
        <v>41.83</v>
      </c>
    </row>
    <row r="10" spans="2:5" ht="21">
      <c r="B10" s="103"/>
      <c r="C10" s="104">
        <v>2555</v>
      </c>
      <c r="D10" s="104">
        <v>5</v>
      </c>
      <c r="E10" s="168">
        <v>115.17</v>
      </c>
    </row>
    <row r="11" spans="2:5" ht="21">
      <c r="B11" s="103"/>
      <c r="C11" s="104">
        <v>2556</v>
      </c>
      <c r="D11" s="104">
        <v>12</v>
      </c>
      <c r="E11" s="168">
        <v>313.37</v>
      </c>
    </row>
    <row r="12" spans="2:5" ht="21">
      <c r="B12" s="103"/>
      <c r="C12" s="104">
        <v>2557</v>
      </c>
      <c r="D12" s="104">
        <v>12</v>
      </c>
      <c r="E12" s="168">
        <v>313.37</v>
      </c>
    </row>
    <row r="13" spans="2:5" ht="21">
      <c r="B13" s="103"/>
      <c r="C13" s="104">
        <v>2558</v>
      </c>
      <c r="D13" s="104">
        <v>16</v>
      </c>
      <c r="E13" s="168">
        <v>497.25</v>
      </c>
    </row>
    <row r="14" spans="2:5" ht="21">
      <c r="B14" s="103"/>
      <c r="C14" s="104">
        <v>2559</v>
      </c>
      <c r="D14" s="104">
        <v>49</v>
      </c>
      <c r="E14" s="168">
        <v>1323.88</v>
      </c>
    </row>
    <row r="15" spans="2:5" ht="21">
      <c r="B15" s="103"/>
      <c r="C15" s="104">
        <v>2560</v>
      </c>
      <c r="D15" s="104">
        <v>175</v>
      </c>
      <c r="E15" s="168">
        <v>5383.46</v>
      </c>
    </row>
    <row r="16" spans="2:5" ht="21">
      <c r="B16" s="396" t="s">
        <v>19</v>
      </c>
      <c r="C16" s="397"/>
      <c r="D16" s="170">
        <f>SUM(D8:D15)</f>
        <v>271</v>
      </c>
      <c r="E16" s="171">
        <f>SUM(E8:E15)</f>
        <v>8030.16</v>
      </c>
    </row>
    <row r="17" spans="2:5" ht="21">
      <c r="B17" s="396" t="s">
        <v>92</v>
      </c>
      <c r="C17" s="397"/>
      <c r="D17" s="170">
        <v>271</v>
      </c>
      <c r="E17" s="171">
        <v>8030.16</v>
      </c>
    </row>
    <row r="25" spans="1:6" s="160" customFormat="1" ht="20.25" customHeight="1">
      <c r="A25" s="157" t="s">
        <v>121</v>
      </c>
      <c r="B25" s="158"/>
      <c r="C25" s="159"/>
      <c r="D25" s="159"/>
      <c r="E25" s="159"/>
      <c r="F25" s="159"/>
    </row>
    <row r="26" spans="1:7" s="160" customFormat="1" ht="20.25" customHeight="1">
      <c r="A26" s="159" t="s">
        <v>174</v>
      </c>
      <c r="B26" s="158"/>
      <c r="C26" s="159"/>
      <c r="D26" s="159"/>
      <c r="E26" s="159"/>
      <c r="F26" s="159"/>
      <c r="G26" s="95"/>
    </row>
    <row r="27" spans="1:6" s="160" customFormat="1" ht="20.25" customHeight="1">
      <c r="A27" s="159" t="s">
        <v>175</v>
      </c>
      <c r="B27" s="158"/>
      <c r="C27" s="159"/>
      <c r="D27" s="159"/>
      <c r="E27" s="159"/>
      <c r="F27" s="159"/>
    </row>
    <row r="30" ht="23.25">
      <c r="B30" s="164"/>
    </row>
  </sheetData>
  <sheetProtection/>
  <mergeCells count="5">
    <mergeCell ref="A1:E1"/>
    <mergeCell ref="A2:E2"/>
    <mergeCell ref="A3:E3"/>
    <mergeCell ref="B16:C16"/>
    <mergeCell ref="B17:C17"/>
  </mergeCells>
  <printOptions/>
  <pageMargins left="0.51" right="0.4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J29" sqref="J29"/>
    </sheetView>
  </sheetViews>
  <sheetFormatPr defaultColWidth="9.140625" defaultRowHeight="12.75"/>
  <cols>
    <col min="1" max="1" width="18.421875" style="229" customWidth="1"/>
    <col min="2" max="2" width="21.00390625" style="229" customWidth="1"/>
    <col min="3" max="3" width="19.421875" style="229" customWidth="1"/>
    <col min="4" max="4" width="18.140625" style="229" customWidth="1"/>
    <col min="5" max="5" width="26.140625" style="229" customWidth="1"/>
    <col min="6" max="6" width="26.00390625" style="229" customWidth="1"/>
    <col min="7" max="7" width="11.7109375" style="247" customWidth="1"/>
    <col min="8" max="8" width="3.8515625" style="96" customWidth="1"/>
    <col min="9" max="16384" width="9.140625" style="95" customWidth="1"/>
  </cols>
  <sheetData>
    <row r="1" spans="1:8" ht="21">
      <c r="A1" s="379" t="s">
        <v>100</v>
      </c>
      <c r="B1" s="379"/>
      <c r="C1" s="379"/>
      <c r="D1" s="379"/>
      <c r="E1" s="379"/>
      <c r="F1" s="379"/>
      <c r="G1" s="379"/>
      <c r="H1" s="379"/>
    </row>
    <row r="2" spans="1:8" ht="21">
      <c r="A2" s="379" t="s">
        <v>137</v>
      </c>
      <c r="B2" s="379"/>
      <c r="C2" s="379"/>
      <c r="D2" s="379"/>
      <c r="E2" s="379"/>
      <c r="F2" s="379"/>
      <c r="G2" s="379"/>
      <c r="H2" s="379"/>
    </row>
    <row r="3" spans="1:8" ht="21">
      <c r="A3" s="379" t="s">
        <v>359</v>
      </c>
      <c r="B3" s="379"/>
      <c r="C3" s="379"/>
      <c r="D3" s="379"/>
      <c r="E3" s="379"/>
      <c r="F3" s="379"/>
      <c r="G3" s="379"/>
      <c r="H3" s="379"/>
    </row>
    <row r="4" spans="1:7" ht="24" customHeight="1">
      <c r="A4" s="173" t="s">
        <v>287</v>
      </c>
      <c r="B4" s="173"/>
      <c r="C4" s="173"/>
      <c r="D4" s="173"/>
      <c r="E4" s="173"/>
      <c r="F4" s="173"/>
      <c r="G4" s="228"/>
    </row>
    <row r="5" spans="1:8" ht="24" customHeight="1">
      <c r="A5" s="170" t="s">
        <v>138</v>
      </c>
      <c r="B5" s="170" t="s">
        <v>139</v>
      </c>
      <c r="C5" s="170" t="s">
        <v>140</v>
      </c>
      <c r="D5" s="170" t="s">
        <v>141</v>
      </c>
      <c r="E5" s="170" t="s">
        <v>142</v>
      </c>
      <c r="F5" s="170" t="s">
        <v>143</v>
      </c>
      <c r="G5" s="398" t="s">
        <v>29</v>
      </c>
      <c r="H5" s="398"/>
    </row>
    <row r="6" spans="1:8" ht="24" customHeight="1">
      <c r="A6" s="230" t="s">
        <v>117</v>
      </c>
      <c r="B6" s="230" t="s">
        <v>147</v>
      </c>
      <c r="C6" s="230" t="s">
        <v>148</v>
      </c>
      <c r="D6" s="230" t="s">
        <v>12</v>
      </c>
      <c r="E6" s="230" t="s">
        <v>295</v>
      </c>
      <c r="F6" s="230" t="s">
        <v>296</v>
      </c>
      <c r="G6" s="232">
        <v>95000</v>
      </c>
      <c r="H6" s="102" t="s">
        <v>5</v>
      </c>
    </row>
    <row r="7" spans="1:8" ht="24" customHeight="1">
      <c r="A7" s="234"/>
      <c r="B7" s="234"/>
      <c r="C7" s="234"/>
      <c r="D7" s="234"/>
      <c r="E7" s="234"/>
      <c r="F7" s="234" t="s">
        <v>297</v>
      </c>
      <c r="G7" s="235"/>
      <c r="H7" s="100"/>
    </row>
    <row r="8" spans="1:8" ht="24" customHeight="1">
      <c r="A8" s="231" t="s">
        <v>117</v>
      </c>
      <c r="B8" s="231" t="s">
        <v>149</v>
      </c>
      <c r="C8" s="236" t="s">
        <v>202</v>
      </c>
      <c r="D8" s="231" t="s">
        <v>8</v>
      </c>
      <c r="E8" s="231" t="s">
        <v>307</v>
      </c>
      <c r="F8" s="231" t="s">
        <v>360</v>
      </c>
      <c r="G8" s="233">
        <v>7500</v>
      </c>
      <c r="H8" s="104" t="s">
        <v>5</v>
      </c>
    </row>
    <row r="9" spans="1:8" ht="24" customHeight="1">
      <c r="A9" s="231"/>
      <c r="B9" s="231"/>
      <c r="C9" s="236"/>
      <c r="D9" s="231"/>
      <c r="E9" s="231" t="s">
        <v>308</v>
      </c>
      <c r="F9" s="231"/>
      <c r="G9" s="233"/>
      <c r="H9" s="104"/>
    </row>
    <row r="10" spans="1:8" ht="24" customHeight="1">
      <c r="A10" s="234"/>
      <c r="B10" s="234"/>
      <c r="C10" s="234"/>
      <c r="D10" s="234"/>
      <c r="E10" s="234" t="s">
        <v>309</v>
      </c>
      <c r="F10" s="234"/>
      <c r="G10" s="235"/>
      <c r="H10" s="100"/>
    </row>
    <row r="11" spans="1:8" ht="24" customHeight="1">
      <c r="A11" s="231" t="s">
        <v>117</v>
      </c>
      <c r="B11" s="231" t="s">
        <v>147</v>
      </c>
      <c r="C11" s="231" t="s">
        <v>199</v>
      </c>
      <c r="D11" s="231" t="s">
        <v>8</v>
      </c>
      <c r="E11" s="231" t="s">
        <v>300</v>
      </c>
      <c r="F11" s="95" t="s">
        <v>362</v>
      </c>
      <c r="G11" s="233">
        <v>7500</v>
      </c>
      <c r="H11" s="104" t="s">
        <v>5</v>
      </c>
    </row>
    <row r="12" spans="1:8" ht="24" customHeight="1">
      <c r="A12" s="234"/>
      <c r="B12" s="234"/>
      <c r="C12" s="234" t="s">
        <v>361</v>
      </c>
      <c r="D12" s="234"/>
      <c r="E12" s="234"/>
      <c r="F12" s="234"/>
      <c r="G12" s="235"/>
      <c r="H12" s="100"/>
    </row>
    <row r="13" spans="1:8" ht="24" customHeight="1">
      <c r="A13" s="265" t="s">
        <v>117</v>
      </c>
      <c r="B13" s="265" t="s">
        <v>149</v>
      </c>
      <c r="C13" s="265" t="s">
        <v>150</v>
      </c>
      <c r="D13" s="265" t="s">
        <v>8</v>
      </c>
      <c r="E13" s="265" t="s">
        <v>300</v>
      </c>
      <c r="F13" s="319" t="s">
        <v>363</v>
      </c>
      <c r="G13" s="266">
        <v>7500</v>
      </c>
      <c r="H13" s="267" t="s">
        <v>5</v>
      </c>
    </row>
    <row r="14" spans="1:8" ht="24" customHeight="1">
      <c r="A14" s="265" t="s">
        <v>117</v>
      </c>
      <c r="B14" s="265" t="s">
        <v>149</v>
      </c>
      <c r="C14" s="265" t="s">
        <v>150</v>
      </c>
      <c r="D14" s="265" t="s">
        <v>8</v>
      </c>
      <c r="E14" s="265" t="s">
        <v>300</v>
      </c>
      <c r="F14" s="319" t="s">
        <v>363</v>
      </c>
      <c r="G14" s="266">
        <v>7500</v>
      </c>
      <c r="H14" s="267" t="s">
        <v>5</v>
      </c>
    </row>
    <row r="15" spans="1:8" ht="24" customHeight="1">
      <c r="A15" s="265" t="s">
        <v>117</v>
      </c>
      <c r="B15" s="265" t="s">
        <v>149</v>
      </c>
      <c r="C15" s="265" t="s">
        <v>150</v>
      </c>
      <c r="D15" s="265" t="s">
        <v>8</v>
      </c>
      <c r="E15" s="265" t="s">
        <v>300</v>
      </c>
      <c r="F15" s="319" t="s">
        <v>364</v>
      </c>
      <c r="G15" s="266">
        <v>7500</v>
      </c>
      <c r="H15" s="267" t="s">
        <v>5</v>
      </c>
    </row>
    <row r="16" spans="1:8" ht="24" customHeight="1">
      <c r="A16" s="231" t="s">
        <v>117</v>
      </c>
      <c r="B16" s="231" t="s">
        <v>149</v>
      </c>
      <c r="C16" s="231" t="s">
        <v>150</v>
      </c>
      <c r="D16" s="231" t="s">
        <v>8</v>
      </c>
      <c r="E16" s="231" t="s">
        <v>300</v>
      </c>
      <c r="F16" s="231" t="s">
        <v>301</v>
      </c>
      <c r="G16" s="233">
        <v>8000</v>
      </c>
      <c r="H16" s="104" t="s">
        <v>5</v>
      </c>
    </row>
    <row r="17" spans="1:8" ht="24" customHeight="1">
      <c r="A17" s="265" t="s">
        <v>117</v>
      </c>
      <c r="B17" s="265" t="s">
        <v>149</v>
      </c>
      <c r="C17" s="265" t="s">
        <v>150</v>
      </c>
      <c r="D17" s="265" t="s">
        <v>8</v>
      </c>
      <c r="E17" s="265" t="s">
        <v>300</v>
      </c>
      <c r="F17" s="265" t="s">
        <v>302</v>
      </c>
      <c r="G17" s="266">
        <v>15000</v>
      </c>
      <c r="H17" s="267" t="s">
        <v>5</v>
      </c>
    </row>
    <row r="18" spans="1:8" ht="24" customHeight="1">
      <c r="A18" s="231" t="s">
        <v>303</v>
      </c>
      <c r="B18" s="231" t="s">
        <v>146</v>
      </c>
      <c r="C18" s="231" t="s">
        <v>304</v>
      </c>
      <c r="D18" s="231" t="s">
        <v>8</v>
      </c>
      <c r="E18" s="231" t="s">
        <v>307</v>
      </c>
      <c r="F18" s="231" t="s">
        <v>144</v>
      </c>
      <c r="G18" s="237">
        <v>12320</v>
      </c>
      <c r="H18" s="104" t="s">
        <v>5</v>
      </c>
    </row>
    <row r="19" spans="1:8" ht="24" customHeight="1">
      <c r="A19" s="231"/>
      <c r="B19" s="231"/>
      <c r="C19" s="231" t="s">
        <v>305</v>
      </c>
      <c r="D19" s="231"/>
      <c r="E19" s="231" t="s">
        <v>308</v>
      </c>
      <c r="F19" s="231" t="s">
        <v>145</v>
      </c>
      <c r="G19" s="237"/>
      <c r="H19" s="104"/>
    </row>
    <row r="20" spans="1:8" ht="24" customHeight="1">
      <c r="A20" s="234"/>
      <c r="B20" s="234"/>
      <c r="C20" s="234" t="s">
        <v>306</v>
      </c>
      <c r="D20" s="234"/>
      <c r="E20" s="234" t="s">
        <v>309</v>
      </c>
      <c r="F20" s="234"/>
      <c r="G20" s="238"/>
      <c r="H20" s="100"/>
    </row>
    <row r="21" spans="1:8" ht="24" customHeight="1">
      <c r="A21" s="231" t="s">
        <v>117</v>
      </c>
      <c r="B21" s="231" t="s">
        <v>147</v>
      </c>
      <c r="C21" s="231" t="s">
        <v>148</v>
      </c>
      <c r="D21" s="231" t="s">
        <v>12</v>
      </c>
      <c r="E21" s="231" t="s">
        <v>298</v>
      </c>
      <c r="F21" s="231" t="s">
        <v>365</v>
      </c>
      <c r="G21" s="233">
        <v>442000</v>
      </c>
      <c r="H21" s="104" t="s">
        <v>5</v>
      </c>
    </row>
    <row r="22" spans="1:8" ht="24" customHeight="1">
      <c r="A22" s="231"/>
      <c r="B22" s="231"/>
      <c r="C22" s="231"/>
      <c r="D22" s="231"/>
      <c r="E22" s="231" t="s">
        <v>299</v>
      </c>
      <c r="F22" s="231" t="s">
        <v>366</v>
      </c>
      <c r="G22" s="233"/>
      <c r="H22" s="104"/>
    </row>
    <row r="23" spans="1:8" ht="24" customHeight="1">
      <c r="A23" s="234"/>
      <c r="B23" s="234"/>
      <c r="C23" s="234"/>
      <c r="D23" s="234"/>
      <c r="E23" s="234"/>
      <c r="F23" s="234" t="s">
        <v>367</v>
      </c>
      <c r="G23" s="235"/>
      <c r="H23" s="100"/>
    </row>
    <row r="24" spans="1:8" ht="24" customHeight="1">
      <c r="A24" s="230" t="s">
        <v>117</v>
      </c>
      <c r="B24" s="230" t="s">
        <v>147</v>
      </c>
      <c r="C24" s="230" t="s">
        <v>148</v>
      </c>
      <c r="D24" s="230" t="s">
        <v>12</v>
      </c>
      <c r="E24" s="230" t="s">
        <v>295</v>
      </c>
      <c r="F24" s="230" t="s">
        <v>368</v>
      </c>
      <c r="G24" s="299">
        <v>470000</v>
      </c>
      <c r="H24" s="99" t="s">
        <v>5</v>
      </c>
    </row>
    <row r="25" spans="1:8" ht="24" customHeight="1">
      <c r="A25" s="231"/>
      <c r="B25" s="231"/>
      <c r="C25" s="231"/>
      <c r="D25" s="231"/>
      <c r="E25" s="231"/>
      <c r="F25" s="231" t="s">
        <v>369</v>
      </c>
      <c r="G25" s="233"/>
      <c r="H25" s="104"/>
    </row>
    <row r="26" spans="1:8" ht="24" customHeight="1">
      <c r="A26" s="234"/>
      <c r="B26" s="234"/>
      <c r="C26" s="234"/>
      <c r="D26" s="234"/>
      <c r="E26" s="234"/>
      <c r="F26" s="234" t="s">
        <v>370</v>
      </c>
      <c r="G26" s="235"/>
      <c r="H26" s="100"/>
    </row>
    <row r="27" spans="1:8" ht="24" customHeight="1">
      <c r="A27" s="230" t="s">
        <v>126</v>
      </c>
      <c r="B27" s="230" t="s">
        <v>147</v>
      </c>
      <c r="C27" s="230" t="s">
        <v>148</v>
      </c>
      <c r="D27" s="230" t="s">
        <v>12</v>
      </c>
      <c r="E27" s="230" t="s">
        <v>295</v>
      </c>
      <c r="F27" s="230" t="s">
        <v>365</v>
      </c>
      <c r="G27" s="299">
        <v>1500000</v>
      </c>
      <c r="H27" s="99" t="s">
        <v>5</v>
      </c>
    </row>
    <row r="28" spans="1:8" ht="24" customHeight="1">
      <c r="A28" s="231" t="s">
        <v>371</v>
      </c>
      <c r="B28" s="231"/>
      <c r="C28" s="231"/>
      <c r="D28" s="231"/>
      <c r="E28" s="231"/>
      <c r="F28" s="231" t="s">
        <v>372</v>
      </c>
      <c r="G28" s="233"/>
      <c r="H28" s="104"/>
    </row>
    <row r="29" spans="1:8" ht="24" customHeight="1">
      <c r="A29" s="231"/>
      <c r="B29" s="231"/>
      <c r="C29" s="231"/>
      <c r="D29" s="231"/>
      <c r="E29" s="231"/>
      <c r="F29" s="231" t="s">
        <v>373</v>
      </c>
      <c r="G29" s="233"/>
      <c r="H29" s="104"/>
    </row>
    <row r="30" spans="1:8" ht="24" customHeight="1">
      <c r="A30" s="234"/>
      <c r="B30" s="234"/>
      <c r="C30" s="234"/>
      <c r="D30" s="234"/>
      <c r="E30" s="234"/>
      <c r="F30" s="234" t="s">
        <v>374</v>
      </c>
      <c r="G30" s="235"/>
      <c r="H30" s="100"/>
    </row>
    <row r="31" spans="1:8" ht="24" customHeight="1">
      <c r="A31" s="396" t="s">
        <v>19</v>
      </c>
      <c r="B31" s="399"/>
      <c r="C31" s="399"/>
      <c r="D31" s="399"/>
      <c r="E31" s="399"/>
      <c r="F31" s="397"/>
      <c r="G31" s="239">
        <f>SUM(G6:G30)</f>
        <v>2579820</v>
      </c>
      <c r="H31" s="170" t="s">
        <v>5</v>
      </c>
    </row>
    <row r="32" spans="1:8" ht="24" customHeight="1">
      <c r="A32" s="240"/>
      <c r="B32" s="240"/>
      <c r="C32" s="240"/>
      <c r="D32" s="240"/>
      <c r="E32" s="240"/>
      <c r="F32" s="243"/>
      <c r="G32" s="241"/>
      <c r="H32" s="242"/>
    </row>
    <row r="33" spans="1:8" s="160" customFormat="1" ht="20.25" customHeight="1">
      <c r="A33" s="244" t="s">
        <v>279</v>
      </c>
      <c r="B33" s="244"/>
      <c r="C33" s="244"/>
      <c r="D33" s="244"/>
      <c r="E33" s="244"/>
      <c r="F33" s="244"/>
      <c r="G33" s="245"/>
      <c r="H33" s="246"/>
    </row>
    <row r="34" spans="1:8" s="160" customFormat="1" ht="26.25" customHeight="1">
      <c r="A34" s="244" t="s">
        <v>280</v>
      </c>
      <c r="B34" s="244"/>
      <c r="C34" s="244"/>
      <c r="D34" s="244"/>
      <c r="E34" s="244"/>
      <c r="F34" s="244"/>
      <c r="G34" s="247"/>
      <c r="H34" s="246"/>
    </row>
    <row r="35" spans="1:8" s="160" customFormat="1" ht="23.25" customHeight="1">
      <c r="A35" s="244" t="s">
        <v>281</v>
      </c>
      <c r="B35" s="244"/>
      <c r="C35" s="244"/>
      <c r="D35" s="244"/>
      <c r="E35" s="244"/>
      <c r="F35" s="244"/>
      <c r="G35" s="245"/>
      <c r="H35" s="246"/>
    </row>
  </sheetData>
  <sheetProtection/>
  <mergeCells count="5">
    <mergeCell ref="G5:H5"/>
    <mergeCell ref="A31:F31"/>
    <mergeCell ref="A3:H3"/>
    <mergeCell ref="A2:H2"/>
    <mergeCell ref="A1:H1"/>
  </mergeCells>
  <printOptions/>
  <pageMargins left="0.3937007874015748" right="0.15748031496062992" top="0.4724409448818898" bottom="0.35" header="0.275590551181102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Microsoft</cp:lastModifiedBy>
  <cp:lastPrinted>2017-10-27T06:14:04Z</cp:lastPrinted>
  <dcterms:created xsi:type="dcterms:W3CDTF">2009-07-02T01:30:52Z</dcterms:created>
  <dcterms:modified xsi:type="dcterms:W3CDTF">2017-10-30T03:40:33Z</dcterms:modified>
  <cp:category/>
  <cp:version/>
  <cp:contentType/>
  <cp:contentStatus/>
</cp:coreProperties>
</file>